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okauchi/Documents/G4_files1/volleyball/大学バレー/九州大学連盟/大学リーグ大分大会/28年度秋季九州女子リーグ/H28報告/H28結果報告/H28学連用/"/>
    </mc:Choice>
  </mc:AlternateContent>
  <bookViews>
    <workbookView xWindow="240" yWindow="460" windowWidth="33420" windowHeight="20140" tabRatio="780" activeTab="9"/>
  </bookViews>
  <sheets>
    <sheet name="２部" sheetId="23" r:id="rId1"/>
    <sheet name="３部" sheetId="22" r:id="rId2"/>
    <sheet name="４部" sheetId="21" r:id="rId3"/>
    <sheet name="５部ａパート" sheetId="20" r:id="rId4"/>
    <sheet name="５部ｂパート" sheetId="19" r:id="rId5"/>
    <sheet name="５部決勝トーナメント" sheetId="18" r:id="rId6"/>
    <sheet name="H26秋個人賞" sheetId="25" r:id="rId7"/>
    <sheet name="H28秋入れ替え前" sheetId="12" r:id="rId8"/>
    <sheet name="女子H28秋入替戦 " sheetId="11" r:id="rId9"/>
    <sheet name="H28秋入れ替え後" sheetId="24" r:id="rId10"/>
    <sheet name="Sheet1" sheetId="8" r:id="rId11"/>
  </sheets>
  <definedNames>
    <definedName name="_xlnm.Print_Area" localSheetId="3">'５部ａパート'!$A$1:$AQ$30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23" l="1"/>
  <c r="H32" i="23"/>
  <c r="I32" i="23"/>
  <c r="F33" i="23"/>
  <c r="H33" i="23"/>
  <c r="I33" i="23"/>
  <c r="F34" i="23"/>
  <c r="H34" i="23"/>
  <c r="I34" i="23"/>
  <c r="J33" i="23"/>
  <c r="M32" i="23"/>
  <c r="O32" i="23"/>
  <c r="P32" i="23"/>
  <c r="M33" i="23"/>
  <c r="O33" i="23"/>
  <c r="P33" i="23"/>
  <c r="M34" i="23"/>
  <c r="O34" i="23"/>
  <c r="P34" i="23"/>
  <c r="Q33" i="23"/>
  <c r="T32" i="23"/>
  <c r="V32" i="23"/>
  <c r="W32" i="23"/>
  <c r="T33" i="23"/>
  <c r="V33" i="23"/>
  <c r="W33" i="23"/>
  <c r="T34" i="23"/>
  <c r="V34" i="23"/>
  <c r="W34" i="23"/>
  <c r="X33" i="23"/>
  <c r="AA32" i="23"/>
  <c r="AC32" i="23"/>
  <c r="AD32" i="23"/>
  <c r="AA33" i="23"/>
  <c r="AC33" i="23"/>
  <c r="AD33" i="23"/>
  <c r="AA34" i="23"/>
  <c r="AC34" i="23"/>
  <c r="AD34" i="23"/>
  <c r="AE33" i="23"/>
  <c r="AH32" i="23"/>
  <c r="AJ32" i="23"/>
  <c r="AK32" i="23"/>
  <c r="AH33" i="23"/>
  <c r="AJ33" i="23"/>
  <c r="AK33" i="23"/>
  <c r="AH34" i="23"/>
  <c r="AJ34" i="23"/>
  <c r="AK34" i="23"/>
  <c r="AL33" i="23"/>
  <c r="AW31" i="23"/>
  <c r="E32" i="23"/>
  <c r="E33" i="23"/>
  <c r="E34" i="23"/>
  <c r="D33" i="23"/>
  <c r="L32" i="23"/>
  <c r="L33" i="23"/>
  <c r="L34" i="23"/>
  <c r="K33" i="23"/>
  <c r="S32" i="23"/>
  <c r="S33" i="23"/>
  <c r="S34" i="23"/>
  <c r="R33" i="23"/>
  <c r="Z32" i="23"/>
  <c r="Z33" i="23"/>
  <c r="Z34" i="23"/>
  <c r="Y33" i="23"/>
  <c r="AG32" i="23"/>
  <c r="AG33" i="23"/>
  <c r="AG34" i="23"/>
  <c r="AF33" i="23"/>
  <c r="AV31" i="23"/>
  <c r="AV35" i="23"/>
  <c r="AT34" i="23"/>
  <c r="AT33" i="23"/>
  <c r="AT35" i="23"/>
  <c r="AP29" i="23"/>
  <c r="AI34" i="23"/>
  <c r="AP24" i="23"/>
  <c r="AB34" i="23"/>
  <c r="AP19" i="23"/>
  <c r="U34" i="23"/>
  <c r="AP14" i="23"/>
  <c r="N34" i="23"/>
  <c r="AP9" i="23"/>
  <c r="G34" i="23"/>
  <c r="AP28" i="23"/>
  <c r="AI33" i="23"/>
  <c r="AP23" i="23"/>
  <c r="AB33" i="23"/>
  <c r="AP18" i="23"/>
  <c r="U33" i="23"/>
  <c r="AP13" i="23"/>
  <c r="N33" i="23"/>
  <c r="AP8" i="23"/>
  <c r="G33" i="23"/>
  <c r="AP27" i="23"/>
  <c r="AI32" i="23"/>
  <c r="AP22" i="23"/>
  <c r="AB32" i="23"/>
  <c r="AP17" i="23"/>
  <c r="U32" i="23"/>
  <c r="AP12" i="23"/>
  <c r="N32" i="23"/>
  <c r="AP7" i="23"/>
  <c r="G32" i="23"/>
  <c r="D31" i="23"/>
  <c r="K31" i="23"/>
  <c r="R31" i="23"/>
  <c r="Y31" i="23"/>
  <c r="AF31" i="23"/>
  <c r="AU31" i="23"/>
  <c r="AT31" i="23"/>
  <c r="F27" i="23"/>
  <c r="H27" i="23"/>
  <c r="I27" i="23"/>
  <c r="F28" i="23"/>
  <c r="H28" i="23"/>
  <c r="I28" i="23"/>
  <c r="F29" i="23"/>
  <c r="H29" i="23"/>
  <c r="I29" i="23"/>
  <c r="J28" i="23"/>
  <c r="M27" i="23"/>
  <c r="O27" i="23"/>
  <c r="P27" i="23"/>
  <c r="M28" i="23"/>
  <c r="O28" i="23"/>
  <c r="P28" i="23"/>
  <c r="M29" i="23"/>
  <c r="O29" i="23"/>
  <c r="P29" i="23"/>
  <c r="Q28" i="23"/>
  <c r="T27" i="23"/>
  <c r="V27" i="23"/>
  <c r="W27" i="23"/>
  <c r="T28" i="23"/>
  <c r="V28" i="23"/>
  <c r="W28" i="23"/>
  <c r="T29" i="23"/>
  <c r="V29" i="23"/>
  <c r="W29" i="23"/>
  <c r="X28" i="23"/>
  <c r="AA27" i="23"/>
  <c r="AC27" i="23"/>
  <c r="AD27" i="23"/>
  <c r="AA28" i="23"/>
  <c r="AC28" i="23"/>
  <c r="AD28" i="23"/>
  <c r="AA29" i="23"/>
  <c r="AC29" i="23"/>
  <c r="AD29" i="23"/>
  <c r="AE28" i="23"/>
  <c r="AR27" i="23"/>
  <c r="AR28" i="23"/>
  <c r="AR29" i="23"/>
  <c r="AS28" i="23"/>
  <c r="AW26" i="23"/>
  <c r="E27" i="23"/>
  <c r="E28" i="23"/>
  <c r="E29" i="23"/>
  <c r="D28" i="23"/>
  <c r="L27" i="23"/>
  <c r="L28" i="23"/>
  <c r="L29" i="23"/>
  <c r="K28" i="23"/>
  <c r="S27" i="23"/>
  <c r="S28" i="23"/>
  <c r="S29" i="23"/>
  <c r="R28" i="23"/>
  <c r="Z27" i="23"/>
  <c r="Z28" i="23"/>
  <c r="Z29" i="23"/>
  <c r="Y28" i="23"/>
  <c r="AN27" i="23"/>
  <c r="AN28" i="23"/>
  <c r="AN29" i="23"/>
  <c r="AM28" i="23"/>
  <c r="AV26" i="23"/>
  <c r="AV30" i="23"/>
  <c r="AT29" i="23"/>
  <c r="AT28" i="23"/>
  <c r="AT30" i="23"/>
  <c r="AI24" i="23"/>
  <c r="AB29" i="23"/>
  <c r="AI19" i="23"/>
  <c r="U29" i="23"/>
  <c r="AI14" i="23"/>
  <c r="N29" i="23"/>
  <c r="AI9" i="23"/>
  <c r="G29" i="23"/>
  <c r="AI23" i="23"/>
  <c r="AB28" i="23"/>
  <c r="AI18" i="23"/>
  <c r="U28" i="23"/>
  <c r="AI13" i="23"/>
  <c r="N28" i="23"/>
  <c r="AI8" i="23"/>
  <c r="G28" i="23"/>
  <c r="AI22" i="23"/>
  <c r="AB27" i="23"/>
  <c r="AI17" i="23"/>
  <c r="U27" i="23"/>
  <c r="AI12" i="23"/>
  <c r="N27" i="23"/>
  <c r="AI7" i="23"/>
  <c r="G27" i="23"/>
  <c r="D26" i="23"/>
  <c r="K26" i="23"/>
  <c r="R26" i="23"/>
  <c r="Y26" i="23"/>
  <c r="AM26" i="23"/>
  <c r="AU26" i="23"/>
  <c r="AT26" i="23"/>
  <c r="F22" i="23"/>
  <c r="H22" i="23"/>
  <c r="I22" i="23"/>
  <c r="F23" i="23"/>
  <c r="H23" i="23"/>
  <c r="I23" i="23"/>
  <c r="F24" i="23"/>
  <c r="H24" i="23"/>
  <c r="I24" i="23"/>
  <c r="J23" i="23"/>
  <c r="M22" i="23"/>
  <c r="O22" i="23"/>
  <c r="P22" i="23"/>
  <c r="M23" i="23"/>
  <c r="O23" i="23"/>
  <c r="P23" i="23"/>
  <c r="M24" i="23"/>
  <c r="O24" i="23"/>
  <c r="P24" i="23"/>
  <c r="Q23" i="23"/>
  <c r="T22" i="23"/>
  <c r="V22" i="23"/>
  <c r="W22" i="23"/>
  <c r="T23" i="23"/>
  <c r="V23" i="23"/>
  <c r="W23" i="23"/>
  <c r="T24" i="23"/>
  <c r="V24" i="23"/>
  <c r="W24" i="23"/>
  <c r="X23" i="23"/>
  <c r="AK22" i="23"/>
  <c r="AK23" i="23"/>
  <c r="AK24" i="23"/>
  <c r="AL23" i="23"/>
  <c r="AR22" i="23"/>
  <c r="AR23" i="23"/>
  <c r="AR24" i="23"/>
  <c r="AS23" i="23"/>
  <c r="AW21" i="23"/>
  <c r="E22" i="23"/>
  <c r="E23" i="23"/>
  <c r="E24" i="23"/>
  <c r="D23" i="23"/>
  <c r="L22" i="23"/>
  <c r="L23" i="23"/>
  <c r="L24" i="23"/>
  <c r="K23" i="23"/>
  <c r="S22" i="23"/>
  <c r="S23" i="23"/>
  <c r="S24" i="23"/>
  <c r="R23" i="23"/>
  <c r="AG22" i="23"/>
  <c r="AG23" i="23"/>
  <c r="AG24" i="23"/>
  <c r="AF23" i="23"/>
  <c r="AN22" i="23"/>
  <c r="AN23" i="23"/>
  <c r="AN24" i="23"/>
  <c r="AM23" i="23"/>
  <c r="AV21" i="23"/>
  <c r="AV25" i="23"/>
  <c r="AT24" i="23"/>
  <c r="AT23" i="23"/>
  <c r="AT25" i="23"/>
  <c r="AB19" i="23"/>
  <c r="U24" i="23"/>
  <c r="AB14" i="23"/>
  <c r="N24" i="23"/>
  <c r="AB9" i="23"/>
  <c r="G24" i="23"/>
  <c r="AB18" i="23"/>
  <c r="U23" i="23"/>
  <c r="AB13" i="23"/>
  <c r="N23" i="23"/>
  <c r="AB8" i="23"/>
  <c r="G23" i="23"/>
  <c r="AB17" i="23"/>
  <c r="U22" i="23"/>
  <c r="AB12" i="23"/>
  <c r="N22" i="23"/>
  <c r="AB7" i="23"/>
  <c r="G22" i="23"/>
  <c r="D21" i="23"/>
  <c r="K21" i="23"/>
  <c r="R21" i="23"/>
  <c r="AF21" i="23"/>
  <c r="AM21" i="23"/>
  <c r="AU21" i="23"/>
  <c r="AT21" i="23"/>
  <c r="F17" i="23"/>
  <c r="H17" i="23"/>
  <c r="I17" i="23"/>
  <c r="F18" i="23"/>
  <c r="H18" i="23"/>
  <c r="I18" i="23"/>
  <c r="F19" i="23"/>
  <c r="H19" i="23"/>
  <c r="I19" i="23"/>
  <c r="J18" i="23"/>
  <c r="M17" i="23"/>
  <c r="O17" i="23"/>
  <c r="P17" i="23"/>
  <c r="M18" i="23"/>
  <c r="O18" i="23"/>
  <c r="P18" i="23"/>
  <c r="M19" i="23"/>
  <c r="O19" i="23"/>
  <c r="P19" i="23"/>
  <c r="Q18" i="23"/>
  <c r="AD17" i="23"/>
  <c r="AD18" i="23"/>
  <c r="AD19" i="23"/>
  <c r="AE18" i="23"/>
  <c r="AK17" i="23"/>
  <c r="AK18" i="23"/>
  <c r="AK19" i="23"/>
  <c r="AL18" i="23"/>
  <c r="AR17" i="23"/>
  <c r="AR18" i="23"/>
  <c r="AR19" i="23"/>
  <c r="AS18" i="23"/>
  <c r="AW16" i="23"/>
  <c r="E17" i="23"/>
  <c r="E18" i="23"/>
  <c r="E19" i="23"/>
  <c r="D18" i="23"/>
  <c r="L17" i="23"/>
  <c r="L18" i="23"/>
  <c r="L19" i="23"/>
  <c r="K18" i="23"/>
  <c r="Z17" i="23"/>
  <c r="Z18" i="23"/>
  <c r="Z19" i="23"/>
  <c r="Y18" i="23"/>
  <c r="AG17" i="23"/>
  <c r="AG18" i="23"/>
  <c r="AG19" i="23"/>
  <c r="AF18" i="23"/>
  <c r="AN17" i="23"/>
  <c r="AN18" i="23"/>
  <c r="AN19" i="23"/>
  <c r="AM18" i="23"/>
  <c r="AV16" i="23"/>
  <c r="AV20" i="23"/>
  <c r="AT19" i="23"/>
  <c r="AT18" i="23"/>
  <c r="AT20" i="23"/>
  <c r="U14" i="23"/>
  <c r="N19" i="23"/>
  <c r="U9" i="23"/>
  <c r="G19" i="23"/>
  <c r="U13" i="23"/>
  <c r="N18" i="23"/>
  <c r="U8" i="23"/>
  <c r="G18" i="23"/>
  <c r="U12" i="23"/>
  <c r="N17" i="23"/>
  <c r="U7" i="23"/>
  <c r="G17" i="23"/>
  <c r="D16" i="23"/>
  <c r="K16" i="23"/>
  <c r="Y16" i="23"/>
  <c r="AF16" i="23"/>
  <c r="AM16" i="23"/>
  <c r="AU16" i="23"/>
  <c r="AT16" i="23"/>
  <c r="F12" i="23"/>
  <c r="H12" i="23"/>
  <c r="I12" i="23"/>
  <c r="F13" i="23"/>
  <c r="H13" i="23"/>
  <c r="I13" i="23"/>
  <c r="F14" i="23"/>
  <c r="H14" i="23"/>
  <c r="I14" i="23"/>
  <c r="J13" i="23"/>
  <c r="W12" i="23"/>
  <c r="W13" i="23"/>
  <c r="W14" i="23"/>
  <c r="X13" i="23"/>
  <c r="AD12" i="23"/>
  <c r="AD13" i="23"/>
  <c r="AD14" i="23"/>
  <c r="AE13" i="23"/>
  <c r="AK12" i="23"/>
  <c r="AK13" i="23"/>
  <c r="AK14" i="23"/>
  <c r="AL13" i="23"/>
  <c r="AR12" i="23"/>
  <c r="AR13" i="23"/>
  <c r="AR14" i="23"/>
  <c r="AS13" i="23"/>
  <c r="AW11" i="23"/>
  <c r="E12" i="23"/>
  <c r="E13" i="23"/>
  <c r="E14" i="23"/>
  <c r="D13" i="23"/>
  <c r="S12" i="23"/>
  <c r="S13" i="23"/>
  <c r="S14" i="23"/>
  <c r="R13" i="23"/>
  <c r="Z12" i="23"/>
  <c r="Z13" i="23"/>
  <c r="Z14" i="23"/>
  <c r="Y13" i="23"/>
  <c r="AG12" i="23"/>
  <c r="AG13" i="23"/>
  <c r="AG14" i="23"/>
  <c r="AF13" i="23"/>
  <c r="AN12" i="23"/>
  <c r="AN13" i="23"/>
  <c r="AN14" i="23"/>
  <c r="AM13" i="23"/>
  <c r="AV11" i="23"/>
  <c r="AV15" i="23"/>
  <c r="AT14" i="23"/>
  <c r="AT13" i="23"/>
  <c r="AT15" i="23"/>
  <c r="N9" i="23"/>
  <c r="G14" i="23"/>
  <c r="N8" i="23"/>
  <c r="G13" i="23"/>
  <c r="N7" i="23"/>
  <c r="G12" i="23"/>
  <c r="D11" i="23"/>
  <c r="R11" i="23"/>
  <c r="Y11" i="23"/>
  <c r="AF11" i="23"/>
  <c r="AM11" i="23"/>
  <c r="AU11" i="23"/>
  <c r="AT11" i="23"/>
  <c r="P7" i="23"/>
  <c r="P8" i="23"/>
  <c r="P9" i="23"/>
  <c r="Q8" i="23"/>
  <c r="W7" i="23"/>
  <c r="W8" i="23"/>
  <c r="W9" i="23"/>
  <c r="X8" i="23"/>
  <c r="AD7" i="23"/>
  <c r="AD8" i="23"/>
  <c r="AD9" i="23"/>
  <c r="AE8" i="23"/>
  <c r="AK7" i="23"/>
  <c r="AK8" i="23"/>
  <c r="AK9" i="23"/>
  <c r="AL8" i="23"/>
  <c r="AR7" i="23"/>
  <c r="AR8" i="23"/>
  <c r="AR9" i="23"/>
  <c r="AS8" i="23"/>
  <c r="AW6" i="23"/>
  <c r="AV10" i="23"/>
  <c r="AT9" i="23"/>
  <c r="AT8" i="23"/>
  <c r="AT10" i="23"/>
  <c r="AN9" i="23"/>
  <c r="AG9" i="23"/>
  <c r="Z9" i="23"/>
  <c r="S9" i="23"/>
  <c r="L9" i="23"/>
  <c r="AN8" i="23"/>
  <c r="AN7" i="23"/>
  <c r="AM8" i="23"/>
  <c r="AG8" i="23"/>
  <c r="AG7" i="23"/>
  <c r="AF8" i="23"/>
  <c r="Z8" i="23"/>
  <c r="Z7" i="23"/>
  <c r="Y8" i="23"/>
  <c r="S8" i="23"/>
  <c r="S7" i="23"/>
  <c r="R8" i="23"/>
  <c r="L8" i="23"/>
  <c r="L7" i="23"/>
  <c r="K8" i="23"/>
  <c r="AV6" i="23"/>
  <c r="K6" i="23"/>
  <c r="R6" i="23"/>
  <c r="Y6" i="23"/>
  <c r="AF6" i="23"/>
  <c r="AM6" i="23"/>
  <c r="AU6" i="23"/>
  <c r="AT6" i="23"/>
  <c r="AM5" i="23"/>
  <c r="AF5" i="23"/>
  <c r="Y5" i="23"/>
  <c r="R5" i="23"/>
  <c r="K5" i="23"/>
  <c r="D5" i="23"/>
  <c r="F32" i="22"/>
  <c r="H32" i="22"/>
  <c r="I32" i="22"/>
  <c r="F33" i="22"/>
  <c r="H33" i="22"/>
  <c r="I33" i="22"/>
  <c r="F34" i="22"/>
  <c r="H34" i="22"/>
  <c r="I34" i="22"/>
  <c r="J33" i="22"/>
  <c r="M32" i="22"/>
  <c r="O32" i="22"/>
  <c r="P32" i="22"/>
  <c r="M33" i="22"/>
  <c r="O33" i="22"/>
  <c r="P33" i="22"/>
  <c r="M34" i="22"/>
  <c r="O34" i="22"/>
  <c r="P34" i="22"/>
  <c r="Q33" i="22"/>
  <c r="T32" i="22"/>
  <c r="V32" i="22"/>
  <c r="W32" i="22"/>
  <c r="T33" i="22"/>
  <c r="V33" i="22"/>
  <c r="W33" i="22"/>
  <c r="T34" i="22"/>
  <c r="V34" i="22"/>
  <c r="W34" i="22"/>
  <c r="X33" i="22"/>
  <c r="AA32" i="22"/>
  <c r="AC32" i="22"/>
  <c r="AD32" i="22"/>
  <c r="AA33" i="22"/>
  <c r="AC33" i="22"/>
  <c r="AD33" i="22"/>
  <c r="AA34" i="22"/>
  <c r="AC34" i="22"/>
  <c r="AD34" i="22"/>
  <c r="AE33" i="22"/>
  <c r="AH32" i="22"/>
  <c r="AJ32" i="22"/>
  <c r="AK32" i="22"/>
  <c r="AH33" i="22"/>
  <c r="AJ33" i="22"/>
  <c r="AK33" i="22"/>
  <c r="AH34" i="22"/>
  <c r="AJ34" i="22"/>
  <c r="AK34" i="22"/>
  <c r="AL33" i="22"/>
  <c r="AW31" i="22"/>
  <c r="E32" i="22"/>
  <c r="E33" i="22"/>
  <c r="E34" i="22"/>
  <c r="D33" i="22"/>
  <c r="L32" i="22"/>
  <c r="L33" i="22"/>
  <c r="L34" i="22"/>
  <c r="K33" i="22"/>
  <c r="S32" i="22"/>
  <c r="S33" i="22"/>
  <c r="S34" i="22"/>
  <c r="R33" i="22"/>
  <c r="Z32" i="22"/>
  <c r="Z33" i="22"/>
  <c r="Z34" i="22"/>
  <c r="Y33" i="22"/>
  <c r="AG32" i="22"/>
  <c r="AG33" i="22"/>
  <c r="AG34" i="22"/>
  <c r="AF33" i="22"/>
  <c r="AV31" i="22"/>
  <c r="AV35" i="22"/>
  <c r="AT34" i="22"/>
  <c r="AT33" i="22"/>
  <c r="AT35" i="22"/>
  <c r="AP29" i="22"/>
  <c r="AI34" i="22"/>
  <c r="AP24" i="22"/>
  <c r="AB34" i="22"/>
  <c r="AP19" i="22"/>
  <c r="U34" i="22"/>
  <c r="AP14" i="22"/>
  <c r="N34" i="22"/>
  <c r="AP9" i="22"/>
  <c r="G34" i="22"/>
  <c r="AP28" i="22"/>
  <c r="AI33" i="22"/>
  <c r="AP23" i="22"/>
  <c r="AB33" i="22"/>
  <c r="AP18" i="22"/>
  <c r="U33" i="22"/>
  <c r="AP13" i="22"/>
  <c r="N33" i="22"/>
  <c r="AP8" i="22"/>
  <c r="G33" i="22"/>
  <c r="AP27" i="22"/>
  <c r="AI32" i="22"/>
  <c r="AP22" i="22"/>
  <c r="AB32" i="22"/>
  <c r="AP17" i="22"/>
  <c r="U32" i="22"/>
  <c r="AP12" i="22"/>
  <c r="N32" i="22"/>
  <c r="AP7" i="22"/>
  <c r="G32" i="22"/>
  <c r="D31" i="22"/>
  <c r="K31" i="22"/>
  <c r="R31" i="22"/>
  <c r="Y31" i="22"/>
  <c r="AF31" i="22"/>
  <c r="AU31" i="22"/>
  <c r="AT31" i="22"/>
  <c r="F27" i="22"/>
  <c r="H27" i="22"/>
  <c r="I27" i="22"/>
  <c r="F28" i="22"/>
  <c r="H28" i="22"/>
  <c r="I28" i="22"/>
  <c r="F29" i="22"/>
  <c r="H29" i="22"/>
  <c r="I29" i="22"/>
  <c r="J28" i="22"/>
  <c r="M27" i="22"/>
  <c r="O27" i="22"/>
  <c r="P27" i="22"/>
  <c r="M28" i="22"/>
  <c r="O28" i="22"/>
  <c r="P28" i="22"/>
  <c r="M29" i="22"/>
  <c r="O29" i="22"/>
  <c r="P29" i="22"/>
  <c r="Q28" i="22"/>
  <c r="T27" i="22"/>
  <c r="V27" i="22"/>
  <c r="W27" i="22"/>
  <c r="T28" i="22"/>
  <c r="V28" i="22"/>
  <c r="W28" i="22"/>
  <c r="T29" i="22"/>
  <c r="V29" i="22"/>
  <c r="W29" i="22"/>
  <c r="X28" i="22"/>
  <c r="AA27" i="22"/>
  <c r="AC27" i="22"/>
  <c r="AD27" i="22"/>
  <c r="AA28" i="22"/>
  <c r="AC28" i="22"/>
  <c r="AD28" i="22"/>
  <c r="AA29" i="22"/>
  <c r="AC29" i="22"/>
  <c r="AD29" i="22"/>
  <c r="AE28" i="22"/>
  <c r="AR27" i="22"/>
  <c r="AR28" i="22"/>
  <c r="AR29" i="22"/>
  <c r="AS28" i="22"/>
  <c r="AW26" i="22"/>
  <c r="E27" i="22"/>
  <c r="E28" i="22"/>
  <c r="E29" i="22"/>
  <c r="D28" i="22"/>
  <c r="L27" i="22"/>
  <c r="L28" i="22"/>
  <c r="L29" i="22"/>
  <c r="K28" i="22"/>
  <c r="S27" i="22"/>
  <c r="S28" i="22"/>
  <c r="S29" i="22"/>
  <c r="R28" i="22"/>
  <c r="Z27" i="22"/>
  <c r="Z28" i="22"/>
  <c r="Z29" i="22"/>
  <c r="Y28" i="22"/>
  <c r="AN27" i="22"/>
  <c r="AN28" i="22"/>
  <c r="AN29" i="22"/>
  <c r="AM28" i="22"/>
  <c r="AV26" i="22"/>
  <c r="AV30" i="22"/>
  <c r="AT29" i="22"/>
  <c r="AT28" i="22"/>
  <c r="AT30" i="22"/>
  <c r="AI24" i="22"/>
  <c r="AB29" i="22"/>
  <c r="AI19" i="22"/>
  <c r="U29" i="22"/>
  <c r="AI14" i="22"/>
  <c r="N29" i="22"/>
  <c r="AI9" i="22"/>
  <c r="G29" i="22"/>
  <c r="AI23" i="22"/>
  <c r="AB28" i="22"/>
  <c r="AI18" i="22"/>
  <c r="U28" i="22"/>
  <c r="AI13" i="22"/>
  <c r="N28" i="22"/>
  <c r="AI8" i="22"/>
  <c r="G28" i="22"/>
  <c r="AI22" i="22"/>
  <c r="AB27" i="22"/>
  <c r="AI17" i="22"/>
  <c r="U27" i="22"/>
  <c r="AI12" i="22"/>
  <c r="N27" i="22"/>
  <c r="AI7" i="22"/>
  <c r="G27" i="22"/>
  <c r="D26" i="22"/>
  <c r="K26" i="22"/>
  <c r="R26" i="22"/>
  <c r="Y26" i="22"/>
  <c r="AM26" i="22"/>
  <c r="AU26" i="22"/>
  <c r="AT26" i="22"/>
  <c r="F22" i="22"/>
  <c r="H22" i="22"/>
  <c r="I22" i="22"/>
  <c r="F23" i="22"/>
  <c r="H23" i="22"/>
  <c r="I23" i="22"/>
  <c r="F24" i="22"/>
  <c r="H24" i="22"/>
  <c r="I24" i="22"/>
  <c r="J23" i="22"/>
  <c r="M22" i="22"/>
  <c r="O22" i="22"/>
  <c r="P22" i="22"/>
  <c r="M23" i="22"/>
  <c r="O23" i="22"/>
  <c r="P23" i="22"/>
  <c r="M24" i="22"/>
  <c r="O24" i="22"/>
  <c r="P24" i="22"/>
  <c r="Q23" i="22"/>
  <c r="T22" i="22"/>
  <c r="V22" i="22"/>
  <c r="W22" i="22"/>
  <c r="T23" i="22"/>
  <c r="V23" i="22"/>
  <c r="W23" i="22"/>
  <c r="T24" i="22"/>
  <c r="V24" i="22"/>
  <c r="W24" i="22"/>
  <c r="X23" i="22"/>
  <c r="AK22" i="22"/>
  <c r="AK23" i="22"/>
  <c r="AK24" i="22"/>
  <c r="AL23" i="22"/>
  <c r="AR22" i="22"/>
  <c r="AR23" i="22"/>
  <c r="AR24" i="22"/>
  <c r="AS23" i="22"/>
  <c r="AW21" i="22"/>
  <c r="E22" i="22"/>
  <c r="E23" i="22"/>
  <c r="E24" i="22"/>
  <c r="D23" i="22"/>
  <c r="L22" i="22"/>
  <c r="L23" i="22"/>
  <c r="L24" i="22"/>
  <c r="K23" i="22"/>
  <c r="S22" i="22"/>
  <c r="S23" i="22"/>
  <c r="S24" i="22"/>
  <c r="R23" i="22"/>
  <c r="AG22" i="22"/>
  <c r="AG23" i="22"/>
  <c r="AG24" i="22"/>
  <c r="AF23" i="22"/>
  <c r="AN22" i="22"/>
  <c r="AN23" i="22"/>
  <c r="AN24" i="22"/>
  <c r="AM23" i="22"/>
  <c r="AV21" i="22"/>
  <c r="AV25" i="22"/>
  <c r="AT24" i="22"/>
  <c r="AT23" i="22"/>
  <c r="AT25" i="22"/>
  <c r="AB19" i="22"/>
  <c r="U24" i="22"/>
  <c r="AB14" i="22"/>
  <c r="N24" i="22"/>
  <c r="AB9" i="22"/>
  <c r="G24" i="22"/>
  <c r="AB18" i="22"/>
  <c r="U23" i="22"/>
  <c r="AB13" i="22"/>
  <c r="N23" i="22"/>
  <c r="AB8" i="22"/>
  <c r="G23" i="22"/>
  <c r="AB17" i="22"/>
  <c r="U22" i="22"/>
  <c r="AB12" i="22"/>
  <c r="N22" i="22"/>
  <c r="AB7" i="22"/>
  <c r="G22" i="22"/>
  <c r="D21" i="22"/>
  <c r="K21" i="22"/>
  <c r="R21" i="22"/>
  <c r="AF21" i="22"/>
  <c r="AM21" i="22"/>
  <c r="AU21" i="22"/>
  <c r="AT21" i="22"/>
  <c r="F17" i="22"/>
  <c r="H17" i="22"/>
  <c r="I17" i="22"/>
  <c r="F18" i="22"/>
  <c r="H18" i="22"/>
  <c r="I18" i="22"/>
  <c r="F19" i="22"/>
  <c r="H19" i="22"/>
  <c r="I19" i="22"/>
  <c r="J18" i="22"/>
  <c r="M17" i="22"/>
  <c r="O17" i="22"/>
  <c r="P17" i="22"/>
  <c r="M18" i="22"/>
  <c r="O18" i="22"/>
  <c r="P18" i="22"/>
  <c r="M19" i="22"/>
  <c r="O19" i="22"/>
  <c r="P19" i="22"/>
  <c r="Q18" i="22"/>
  <c r="AD17" i="22"/>
  <c r="AD18" i="22"/>
  <c r="AD19" i="22"/>
  <c r="AE18" i="22"/>
  <c r="AK17" i="22"/>
  <c r="AK18" i="22"/>
  <c r="AK19" i="22"/>
  <c r="AL18" i="22"/>
  <c r="AR17" i="22"/>
  <c r="AR18" i="22"/>
  <c r="AR19" i="22"/>
  <c r="AS18" i="22"/>
  <c r="AW16" i="22"/>
  <c r="E17" i="22"/>
  <c r="E18" i="22"/>
  <c r="E19" i="22"/>
  <c r="D18" i="22"/>
  <c r="L17" i="22"/>
  <c r="L18" i="22"/>
  <c r="L19" i="22"/>
  <c r="K18" i="22"/>
  <c r="Z17" i="22"/>
  <c r="Z18" i="22"/>
  <c r="Z19" i="22"/>
  <c r="Y18" i="22"/>
  <c r="AG17" i="22"/>
  <c r="AG18" i="22"/>
  <c r="AG19" i="22"/>
  <c r="AF18" i="22"/>
  <c r="AN17" i="22"/>
  <c r="AN18" i="22"/>
  <c r="AN19" i="22"/>
  <c r="AM18" i="22"/>
  <c r="AV16" i="22"/>
  <c r="AV20" i="22"/>
  <c r="AT19" i="22"/>
  <c r="AT18" i="22"/>
  <c r="AT20" i="22"/>
  <c r="U14" i="22"/>
  <c r="N19" i="22"/>
  <c r="U9" i="22"/>
  <c r="G19" i="22"/>
  <c r="U13" i="22"/>
  <c r="N18" i="22"/>
  <c r="U8" i="22"/>
  <c r="G18" i="22"/>
  <c r="U12" i="22"/>
  <c r="N17" i="22"/>
  <c r="U7" i="22"/>
  <c r="G17" i="22"/>
  <c r="D16" i="22"/>
  <c r="K16" i="22"/>
  <c r="Y16" i="22"/>
  <c r="AF16" i="22"/>
  <c r="AM16" i="22"/>
  <c r="AU16" i="22"/>
  <c r="AT16" i="22"/>
  <c r="F12" i="22"/>
  <c r="H12" i="22"/>
  <c r="I12" i="22"/>
  <c r="F13" i="22"/>
  <c r="H13" i="22"/>
  <c r="I13" i="22"/>
  <c r="F14" i="22"/>
  <c r="H14" i="22"/>
  <c r="I14" i="22"/>
  <c r="J13" i="22"/>
  <c r="W12" i="22"/>
  <c r="W13" i="22"/>
  <c r="W14" i="22"/>
  <c r="X13" i="22"/>
  <c r="AD12" i="22"/>
  <c r="AD13" i="22"/>
  <c r="AD14" i="22"/>
  <c r="AE13" i="22"/>
  <c r="AK12" i="22"/>
  <c r="AK13" i="22"/>
  <c r="AK14" i="22"/>
  <c r="AL13" i="22"/>
  <c r="AR12" i="22"/>
  <c r="AR13" i="22"/>
  <c r="AR14" i="22"/>
  <c r="AS13" i="22"/>
  <c r="AW11" i="22"/>
  <c r="AV15" i="22"/>
  <c r="AT14" i="22"/>
  <c r="AT13" i="22"/>
  <c r="AT15" i="22"/>
  <c r="AN14" i="22"/>
  <c r="AG14" i="22"/>
  <c r="Z14" i="22"/>
  <c r="S14" i="22"/>
  <c r="N9" i="22"/>
  <c r="G14" i="22"/>
  <c r="E14" i="22"/>
  <c r="AN13" i="22"/>
  <c r="AN12" i="22"/>
  <c r="AM13" i="22"/>
  <c r="AG13" i="22"/>
  <c r="AG12" i="22"/>
  <c r="AF13" i="22"/>
  <c r="Z13" i="22"/>
  <c r="Z12" i="22"/>
  <c r="Y13" i="22"/>
  <c r="S13" i="22"/>
  <c r="S12" i="22"/>
  <c r="R13" i="22"/>
  <c r="N8" i="22"/>
  <c r="G13" i="22"/>
  <c r="E13" i="22"/>
  <c r="E12" i="22"/>
  <c r="D13" i="22"/>
  <c r="N7" i="22"/>
  <c r="G12" i="22"/>
  <c r="AV11" i="22"/>
  <c r="D11" i="22"/>
  <c r="R11" i="22"/>
  <c r="Y11" i="22"/>
  <c r="AF11" i="22"/>
  <c r="AM11" i="22"/>
  <c r="AU11" i="22"/>
  <c r="AT11" i="22"/>
  <c r="P7" i="22"/>
  <c r="P8" i="22"/>
  <c r="P9" i="22"/>
  <c r="Q8" i="22"/>
  <c r="W7" i="22"/>
  <c r="W8" i="22"/>
  <c r="W9" i="22"/>
  <c r="X8" i="22"/>
  <c r="AD7" i="22"/>
  <c r="AD8" i="22"/>
  <c r="AD9" i="22"/>
  <c r="AE8" i="22"/>
  <c r="AK7" i="22"/>
  <c r="AK8" i="22"/>
  <c r="AK9" i="22"/>
  <c r="AL8" i="22"/>
  <c r="AR7" i="22"/>
  <c r="AR8" i="22"/>
  <c r="AR9" i="22"/>
  <c r="AS8" i="22"/>
  <c r="AW6" i="22"/>
  <c r="L7" i="22"/>
  <c r="L8" i="22"/>
  <c r="L9" i="22"/>
  <c r="K8" i="22"/>
  <c r="S7" i="22"/>
  <c r="S8" i="22"/>
  <c r="S9" i="22"/>
  <c r="R8" i="22"/>
  <c r="Z7" i="22"/>
  <c r="Z8" i="22"/>
  <c r="Z9" i="22"/>
  <c r="Y8" i="22"/>
  <c r="AG7" i="22"/>
  <c r="AG8" i="22"/>
  <c r="AG9" i="22"/>
  <c r="AF8" i="22"/>
  <c r="AN7" i="22"/>
  <c r="AN8" i="22"/>
  <c r="AN9" i="22"/>
  <c r="AM8" i="22"/>
  <c r="AV6" i="22"/>
  <c r="AV10" i="22"/>
  <c r="AT9" i="22"/>
  <c r="AT8" i="22"/>
  <c r="AT10" i="22"/>
  <c r="K6" i="22"/>
  <c r="R6" i="22"/>
  <c r="Y6" i="22"/>
  <c r="AF6" i="22"/>
  <c r="AM6" i="22"/>
  <c r="AU6" i="22"/>
  <c r="AT6" i="22"/>
  <c r="AM5" i="22"/>
  <c r="AF5" i="22"/>
  <c r="Y5" i="22"/>
  <c r="R5" i="22"/>
  <c r="K5" i="22"/>
  <c r="D5" i="22"/>
  <c r="F32" i="21"/>
  <c r="H32" i="21"/>
  <c r="I32" i="21"/>
  <c r="F33" i="21"/>
  <c r="H33" i="21"/>
  <c r="I33" i="21"/>
  <c r="F34" i="21"/>
  <c r="H34" i="21"/>
  <c r="I34" i="21"/>
  <c r="J33" i="21"/>
  <c r="M32" i="21"/>
  <c r="O32" i="21"/>
  <c r="P32" i="21"/>
  <c r="M33" i="21"/>
  <c r="O33" i="21"/>
  <c r="P33" i="21"/>
  <c r="M34" i="21"/>
  <c r="O34" i="21"/>
  <c r="P34" i="21"/>
  <c r="Q33" i="21"/>
  <c r="T32" i="21"/>
  <c r="V32" i="21"/>
  <c r="W32" i="21"/>
  <c r="T33" i="21"/>
  <c r="V33" i="21"/>
  <c r="W33" i="21"/>
  <c r="T34" i="21"/>
  <c r="V34" i="21"/>
  <c r="W34" i="21"/>
  <c r="X33" i="21"/>
  <c r="AA32" i="21"/>
  <c r="AC32" i="21"/>
  <c r="AD32" i="21"/>
  <c r="AA33" i="21"/>
  <c r="AC33" i="21"/>
  <c r="AD33" i="21"/>
  <c r="AA34" i="21"/>
  <c r="AC34" i="21"/>
  <c r="AD34" i="21"/>
  <c r="AE33" i="21"/>
  <c r="AH32" i="21"/>
  <c r="AJ32" i="21"/>
  <c r="AK32" i="21"/>
  <c r="AH33" i="21"/>
  <c r="AJ33" i="21"/>
  <c r="AK33" i="21"/>
  <c r="AH34" i="21"/>
  <c r="AJ34" i="21"/>
  <c r="AK34" i="21"/>
  <c r="AL33" i="21"/>
  <c r="AW31" i="21"/>
  <c r="E32" i="21"/>
  <c r="E33" i="21"/>
  <c r="E34" i="21"/>
  <c r="D33" i="21"/>
  <c r="L32" i="21"/>
  <c r="L33" i="21"/>
  <c r="L34" i="21"/>
  <c r="K33" i="21"/>
  <c r="S32" i="21"/>
  <c r="S33" i="21"/>
  <c r="S34" i="21"/>
  <c r="R33" i="21"/>
  <c r="Z32" i="21"/>
  <c r="Z33" i="21"/>
  <c r="Z34" i="21"/>
  <c r="Y33" i="21"/>
  <c r="AG32" i="21"/>
  <c r="AG33" i="21"/>
  <c r="AG34" i="21"/>
  <c r="AF33" i="21"/>
  <c r="AV31" i="21"/>
  <c r="AV35" i="21"/>
  <c r="AT34" i="21"/>
  <c r="AT33" i="21"/>
  <c r="AT35" i="21"/>
  <c r="AP29" i="21"/>
  <c r="AI34" i="21"/>
  <c r="AP24" i="21"/>
  <c r="AB34" i="21"/>
  <c r="AP19" i="21"/>
  <c r="U34" i="21"/>
  <c r="AP14" i="21"/>
  <c r="N34" i="21"/>
  <c r="AP9" i="21"/>
  <c r="G34" i="21"/>
  <c r="AP28" i="21"/>
  <c r="AI33" i="21"/>
  <c r="AP23" i="21"/>
  <c r="AB33" i="21"/>
  <c r="AP18" i="21"/>
  <c r="U33" i="21"/>
  <c r="AP13" i="21"/>
  <c r="N33" i="21"/>
  <c r="AP8" i="21"/>
  <c r="G33" i="21"/>
  <c r="AP27" i="21"/>
  <c r="AI32" i="21"/>
  <c r="AP22" i="21"/>
  <c r="AB32" i="21"/>
  <c r="AP17" i="21"/>
  <c r="U32" i="21"/>
  <c r="AP12" i="21"/>
  <c r="N32" i="21"/>
  <c r="AP7" i="21"/>
  <c r="G32" i="21"/>
  <c r="D31" i="21"/>
  <c r="K31" i="21"/>
  <c r="R31" i="21"/>
  <c r="Y31" i="21"/>
  <c r="AF31" i="21"/>
  <c r="AU31" i="21"/>
  <c r="AT31" i="21"/>
  <c r="F27" i="21"/>
  <c r="H27" i="21"/>
  <c r="I27" i="21"/>
  <c r="F28" i="21"/>
  <c r="H28" i="21"/>
  <c r="I28" i="21"/>
  <c r="F29" i="21"/>
  <c r="H29" i="21"/>
  <c r="I29" i="21"/>
  <c r="J28" i="21"/>
  <c r="M27" i="21"/>
  <c r="O27" i="21"/>
  <c r="P27" i="21"/>
  <c r="M28" i="21"/>
  <c r="O28" i="21"/>
  <c r="P28" i="21"/>
  <c r="M29" i="21"/>
  <c r="O29" i="21"/>
  <c r="P29" i="21"/>
  <c r="Q28" i="21"/>
  <c r="T27" i="21"/>
  <c r="V27" i="21"/>
  <c r="W27" i="21"/>
  <c r="T28" i="21"/>
  <c r="V28" i="21"/>
  <c r="W28" i="21"/>
  <c r="T29" i="21"/>
  <c r="V29" i="21"/>
  <c r="W29" i="21"/>
  <c r="X28" i="21"/>
  <c r="AA27" i="21"/>
  <c r="AC27" i="21"/>
  <c r="AD27" i="21"/>
  <c r="AA28" i="21"/>
  <c r="AC28" i="21"/>
  <c r="AD28" i="21"/>
  <c r="AA29" i="21"/>
  <c r="AC29" i="21"/>
  <c r="AD29" i="21"/>
  <c r="AE28" i="21"/>
  <c r="AR27" i="21"/>
  <c r="AR28" i="21"/>
  <c r="AR29" i="21"/>
  <c r="AS28" i="21"/>
  <c r="AW26" i="21"/>
  <c r="E27" i="21"/>
  <c r="E28" i="21"/>
  <c r="E29" i="21"/>
  <c r="D28" i="21"/>
  <c r="L27" i="21"/>
  <c r="L28" i="21"/>
  <c r="L29" i="21"/>
  <c r="K28" i="21"/>
  <c r="S27" i="21"/>
  <c r="S28" i="21"/>
  <c r="S29" i="21"/>
  <c r="R28" i="21"/>
  <c r="Z27" i="21"/>
  <c r="Z28" i="21"/>
  <c r="Z29" i="21"/>
  <c r="Y28" i="21"/>
  <c r="AN27" i="21"/>
  <c r="AN28" i="21"/>
  <c r="AN29" i="21"/>
  <c r="AM28" i="21"/>
  <c r="AV26" i="21"/>
  <c r="AV30" i="21"/>
  <c r="AT29" i="21"/>
  <c r="AT28" i="21"/>
  <c r="AT30" i="21"/>
  <c r="AI24" i="21"/>
  <c r="AB29" i="21"/>
  <c r="AI19" i="21"/>
  <c r="U29" i="21"/>
  <c r="AI14" i="21"/>
  <c r="N29" i="21"/>
  <c r="AI9" i="21"/>
  <c r="G29" i="21"/>
  <c r="AI23" i="21"/>
  <c r="AB28" i="21"/>
  <c r="AI18" i="21"/>
  <c r="U28" i="21"/>
  <c r="AI13" i="21"/>
  <c r="N28" i="21"/>
  <c r="AI8" i="21"/>
  <c r="G28" i="21"/>
  <c r="AI22" i="21"/>
  <c r="AB27" i="21"/>
  <c r="AI17" i="21"/>
  <c r="U27" i="21"/>
  <c r="AI12" i="21"/>
  <c r="N27" i="21"/>
  <c r="AI7" i="21"/>
  <c r="G27" i="21"/>
  <c r="D26" i="21"/>
  <c r="K26" i="21"/>
  <c r="R26" i="21"/>
  <c r="Y26" i="21"/>
  <c r="AM26" i="21"/>
  <c r="AU26" i="21"/>
  <c r="AT26" i="21"/>
  <c r="F22" i="21"/>
  <c r="H22" i="21"/>
  <c r="I22" i="21"/>
  <c r="F23" i="21"/>
  <c r="H23" i="21"/>
  <c r="I23" i="21"/>
  <c r="F24" i="21"/>
  <c r="H24" i="21"/>
  <c r="I24" i="21"/>
  <c r="J23" i="21"/>
  <c r="M22" i="21"/>
  <c r="O22" i="21"/>
  <c r="P22" i="21"/>
  <c r="M23" i="21"/>
  <c r="O23" i="21"/>
  <c r="P23" i="21"/>
  <c r="M24" i="21"/>
  <c r="O24" i="21"/>
  <c r="P24" i="21"/>
  <c r="Q23" i="21"/>
  <c r="T22" i="21"/>
  <c r="V22" i="21"/>
  <c r="W22" i="21"/>
  <c r="T23" i="21"/>
  <c r="V23" i="21"/>
  <c r="W23" i="21"/>
  <c r="T24" i="21"/>
  <c r="V24" i="21"/>
  <c r="W24" i="21"/>
  <c r="X23" i="21"/>
  <c r="AK22" i="21"/>
  <c r="AK23" i="21"/>
  <c r="AK24" i="21"/>
  <c r="AL23" i="21"/>
  <c r="AR22" i="21"/>
  <c r="AR23" i="21"/>
  <c r="AR24" i="21"/>
  <c r="AS23" i="21"/>
  <c r="AW21" i="21"/>
  <c r="E22" i="21"/>
  <c r="E23" i="21"/>
  <c r="E24" i="21"/>
  <c r="D23" i="21"/>
  <c r="L22" i="21"/>
  <c r="L23" i="21"/>
  <c r="L24" i="21"/>
  <c r="K23" i="21"/>
  <c r="S22" i="21"/>
  <c r="S23" i="21"/>
  <c r="S24" i="21"/>
  <c r="R23" i="21"/>
  <c r="AG22" i="21"/>
  <c r="AG23" i="21"/>
  <c r="AG24" i="21"/>
  <c r="AF23" i="21"/>
  <c r="AN22" i="21"/>
  <c r="AN23" i="21"/>
  <c r="AN24" i="21"/>
  <c r="AM23" i="21"/>
  <c r="AV21" i="21"/>
  <c r="AV25" i="21"/>
  <c r="AT24" i="21"/>
  <c r="AT23" i="21"/>
  <c r="AT25" i="21"/>
  <c r="AB19" i="21"/>
  <c r="U24" i="21"/>
  <c r="AB14" i="21"/>
  <c r="N24" i="21"/>
  <c r="AB9" i="21"/>
  <c r="G24" i="21"/>
  <c r="AB18" i="21"/>
  <c r="U23" i="21"/>
  <c r="AB13" i="21"/>
  <c r="N23" i="21"/>
  <c r="AB8" i="21"/>
  <c r="G23" i="21"/>
  <c r="AB17" i="21"/>
  <c r="U22" i="21"/>
  <c r="AB12" i="21"/>
  <c r="N22" i="21"/>
  <c r="AB7" i="21"/>
  <c r="G22" i="21"/>
  <c r="D21" i="21"/>
  <c r="K21" i="21"/>
  <c r="R21" i="21"/>
  <c r="AF21" i="21"/>
  <c r="AM21" i="21"/>
  <c r="AU21" i="21"/>
  <c r="AT21" i="21"/>
  <c r="F17" i="21"/>
  <c r="H17" i="21"/>
  <c r="I17" i="21"/>
  <c r="F18" i="21"/>
  <c r="H18" i="21"/>
  <c r="I18" i="21"/>
  <c r="F19" i="21"/>
  <c r="H19" i="21"/>
  <c r="I19" i="21"/>
  <c r="J18" i="21"/>
  <c r="M17" i="21"/>
  <c r="O17" i="21"/>
  <c r="P17" i="21"/>
  <c r="M18" i="21"/>
  <c r="O18" i="21"/>
  <c r="P18" i="21"/>
  <c r="M19" i="21"/>
  <c r="O19" i="21"/>
  <c r="P19" i="21"/>
  <c r="Q18" i="21"/>
  <c r="AD17" i="21"/>
  <c r="AD18" i="21"/>
  <c r="AD19" i="21"/>
  <c r="AE18" i="21"/>
  <c r="AK17" i="21"/>
  <c r="AK18" i="21"/>
  <c r="AK19" i="21"/>
  <c r="AL18" i="21"/>
  <c r="AR17" i="21"/>
  <c r="AR18" i="21"/>
  <c r="AR19" i="21"/>
  <c r="AS18" i="21"/>
  <c r="AW16" i="21"/>
  <c r="E17" i="21"/>
  <c r="E18" i="21"/>
  <c r="E19" i="21"/>
  <c r="D18" i="21"/>
  <c r="L17" i="21"/>
  <c r="L18" i="21"/>
  <c r="L19" i="21"/>
  <c r="K18" i="21"/>
  <c r="Z17" i="21"/>
  <c r="Z18" i="21"/>
  <c r="Z19" i="21"/>
  <c r="Y18" i="21"/>
  <c r="AG17" i="21"/>
  <c r="AG18" i="21"/>
  <c r="AG19" i="21"/>
  <c r="AF18" i="21"/>
  <c r="AN17" i="21"/>
  <c r="AN18" i="21"/>
  <c r="AN19" i="21"/>
  <c r="AM18" i="21"/>
  <c r="AV16" i="21"/>
  <c r="AV20" i="21"/>
  <c r="AT19" i="21"/>
  <c r="AT18" i="21"/>
  <c r="AT20" i="21"/>
  <c r="U14" i="21"/>
  <c r="N19" i="21"/>
  <c r="U9" i="21"/>
  <c r="G19" i="21"/>
  <c r="U13" i="21"/>
  <c r="N18" i="21"/>
  <c r="U8" i="21"/>
  <c r="G18" i="21"/>
  <c r="U12" i="21"/>
  <c r="N17" i="21"/>
  <c r="U7" i="21"/>
  <c r="G17" i="21"/>
  <c r="D16" i="21"/>
  <c r="K16" i="21"/>
  <c r="Y16" i="21"/>
  <c r="AF16" i="21"/>
  <c r="AM16" i="21"/>
  <c r="AU16" i="21"/>
  <c r="AT16" i="21"/>
  <c r="F12" i="21"/>
  <c r="H12" i="21"/>
  <c r="I12" i="21"/>
  <c r="F13" i="21"/>
  <c r="H13" i="21"/>
  <c r="I13" i="21"/>
  <c r="F14" i="21"/>
  <c r="H14" i="21"/>
  <c r="I14" i="21"/>
  <c r="J13" i="21"/>
  <c r="W12" i="21"/>
  <c r="W13" i="21"/>
  <c r="W14" i="21"/>
  <c r="X13" i="21"/>
  <c r="AD12" i="21"/>
  <c r="AD13" i="21"/>
  <c r="AD14" i="21"/>
  <c r="AE13" i="21"/>
  <c r="AK12" i="21"/>
  <c r="AK13" i="21"/>
  <c r="AK14" i="21"/>
  <c r="AL13" i="21"/>
  <c r="AR12" i="21"/>
  <c r="AR13" i="21"/>
  <c r="AR14" i="21"/>
  <c r="AS13" i="21"/>
  <c r="AW11" i="21"/>
  <c r="E12" i="21"/>
  <c r="E13" i="21"/>
  <c r="E14" i="21"/>
  <c r="D13" i="21"/>
  <c r="S12" i="21"/>
  <c r="S13" i="21"/>
  <c r="S14" i="21"/>
  <c r="R13" i="21"/>
  <c r="Z12" i="21"/>
  <c r="Z13" i="21"/>
  <c r="Z14" i="21"/>
  <c r="Y13" i="21"/>
  <c r="AG12" i="21"/>
  <c r="AG13" i="21"/>
  <c r="AG14" i="21"/>
  <c r="AF13" i="21"/>
  <c r="AN12" i="21"/>
  <c r="AN13" i="21"/>
  <c r="AN14" i="21"/>
  <c r="AM13" i="21"/>
  <c r="AV11" i="21"/>
  <c r="AV15" i="21"/>
  <c r="AT14" i="21"/>
  <c r="AT13" i="21"/>
  <c r="AT15" i="21"/>
  <c r="N9" i="21"/>
  <c r="G14" i="21"/>
  <c r="N8" i="21"/>
  <c r="G13" i="21"/>
  <c r="N7" i="21"/>
  <c r="G12" i="21"/>
  <c r="D11" i="21"/>
  <c r="R11" i="21"/>
  <c r="Y11" i="21"/>
  <c r="AF11" i="21"/>
  <c r="AM11" i="21"/>
  <c r="AU11" i="21"/>
  <c r="AT11" i="21"/>
  <c r="P7" i="21"/>
  <c r="P8" i="21"/>
  <c r="P9" i="21"/>
  <c r="Q8" i="21"/>
  <c r="W7" i="21"/>
  <c r="W8" i="21"/>
  <c r="W9" i="21"/>
  <c r="X8" i="21"/>
  <c r="AD7" i="21"/>
  <c r="AD8" i="21"/>
  <c r="AD9" i="21"/>
  <c r="AE8" i="21"/>
  <c r="AK7" i="21"/>
  <c r="AK8" i="21"/>
  <c r="AK9" i="21"/>
  <c r="AL8" i="21"/>
  <c r="AR7" i="21"/>
  <c r="AR8" i="21"/>
  <c r="AR9" i="21"/>
  <c r="AS8" i="21"/>
  <c r="AW6" i="21"/>
  <c r="L7" i="21"/>
  <c r="L8" i="21"/>
  <c r="L9" i="21"/>
  <c r="K8" i="21"/>
  <c r="S7" i="21"/>
  <c r="S8" i="21"/>
  <c r="S9" i="21"/>
  <c r="R8" i="21"/>
  <c r="Z7" i="21"/>
  <c r="Z8" i="21"/>
  <c r="Z9" i="21"/>
  <c r="Y8" i="21"/>
  <c r="AG7" i="21"/>
  <c r="AG8" i="21"/>
  <c r="AG9" i="21"/>
  <c r="AF8" i="21"/>
  <c r="AN7" i="21"/>
  <c r="AN8" i="21"/>
  <c r="AN9" i="21"/>
  <c r="AM8" i="21"/>
  <c r="AV6" i="21"/>
  <c r="AV10" i="21"/>
  <c r="AT9" i="21"/>
  <c r="AT8" i="21"/>
  <c r="AT10" i="21"/>
  <c r="K6" i="21"/>
  <c r="R6" i="21"/>
  <c r="Y6" i="21"/>
  <c r="AF6" i="21"/>
  <c r="AM6" i="21"/>
  <c r="AU6" i="21"/>
  <c r="AT6" i="21"/>
  <c r="AM5" i="21"/>
  <c r="AF5" i="21"/>
  <c r="Y5" i="21"/>
  <c r="R5" i="21"/>
  <c r="K5" i="21"/>
  <c r="D5" i="21"/>
  <c r="F27" i="20"/>
  <c r="H27" i="20"/>
  <c r="I27" i="20"/>
  <c r="F28" i="20"/>
  <c r="H28" i="20"/>
  <c r="I28" i="20"/>
  <c r="F29" i="20"/>
  <c r="H29" i="20"/>
  <c r="I29" i="20"/>
  <c r="J28" i="20"/>
  <c r="M27" i="20"/>
  <c r="O27" i="20"/>
  <c r="P27" i="20"/>
  <c r="M28" i="20"/>
  <c r="O28" i="20"/>
  <c r="P28" i="20"/>
  <c r="M29" i="20"/>
  <c r="O29" i="20"/>
  <c r="P29" i="20"/>
  <c r="Q28" i="20"/>
  <c r="T27" i="20"/>
  <c r="V27" i="20"/>
  <c r="W27" i="20"/>
  <c r="T28" i="20"/>
  <c r="V28" i="20"/>
  <c r="W28" i="20"/>
  <c r="T29" i="20"/>
  <c r="V29" i="20"/>
  <c r="W29" i="20"/>
  <c r="X28" i="20"/>
  <c r="AA27" i="20"/>
  <c r="AC27" i="20"/>
  <c r="AD27" i="20"/>
  <c r="AA28" i="20"/>
  <c r="AC28" i="20"/>
  <c r="AD28" i="20"/>
  <c r="AA29" i="20"/>
  <c r="AC29" i="20"/>
  <c r="AD29" i="20"/>
  <c r="AE28" i="20"/>
  <c r="AP26" i="20"/>
  <c r="E27" i="20"/>
  <c r="E28" i="20"/>
  <c r="E29" i="20"/>
  <c r="D28" i="20"/>
  <c r="L27" i="20"/>
  <c r="L28" i="20"/>
  <c r="L29" i="20"/>
  <c r="K28" i="20"/>
  <c r="S27" i="20"/>
  <c r="S28" i="20"/>
  <c r="S29" i="20"/>
  <c r="R28" i="20"/>
  <c r="Z27" i="20"/>
  <c r="Z28" i="20"/>
  <c r="Z29" i="20"/>
  <c r="Y28" i="20"/>
  <c r="AO26" i="20"/>
  <c r="AO30" i="20"/>
  <c r="AM29" i="20"/>
  <c r="AM28" i="20"/>
  <c r="AM30" i="20"/>
  <c r="AI24" i="20"/>
  <c r="AB29" i="20"/>
  <c r="AI19" i="20"/>
  <c r="U29" i="20"/>
  <c r="AI14" i="20"/>
  <c r="N29" i="20"/>
  <c r="AI9" i="20"/>
  <c r="G29" i="20"/>
  <c r="AI23" i="20"/>
  <c r="AB28" i="20"/>
  <c r="AI18" i="20"/>
  <c r="U28" i="20"/>
  <c r="AI13" i="20"/>
  <c r="N28" i="20"/>
  <c r="AI8" i="20"/>
  <c r="G28" i="20"/>
  <c r="AI22" i="20"/>
  <c r="AB27" i="20"/>
  <c r="AI17" i="20"/>
  <c r="U27" i="20"/>
  <c r="AI12" i="20"/>
  <c r="N27" i="20"/>
  <c r="AI7" i="20"/>
  <c r="G27" i="20"/>
  <c r="D26" i="20"/>
  <c r="K26" i="20"/>
  <c r="R26" i="20"/>
  <c r="Y26" i="20"/>
  <c r="AN26" i="20"/>
  <c r="AM26" i="20"/>
  <c r="F22" i="20"/>
  <c r="H22" i="20"/>
  <c r="I22" i="20"/>
  <c r="F23" i="20"/>
  <c r="H23" i="20"/>
  <c r="I23" i="20"/>
  <c r="F24" i="20"/>
  <c r="H24" i="20"/>
  <c r="I24" i="20"/>
  <c r="J23" i="20"/>
  <c r="M22" i="20"/>
  <c r="O22" i="20"/>
  <c r="P22" i="20"/>
  <c r="M23" i="20"/>
  <c r="O23" i="20"/>
  <c r="P23" i="20"/>
  <c r="M24" i="20"/>
  <c r="O24" i="20"/>
  <c r="P24" i="20"/>
  <c r="Q23" i="20"/>
  <c r="T22" i="20"/>
  <c r="V22" i="20"/>
  <c r="W22" i="20"/>
  <c r="T23" i="20"/>
  <c r="V23" i="20"/>
  <c r="W23" i="20"/>
  <c r="T24" i="20"/>
  <c r="V24" i="20"/>
  <c r="W24" i="20"/>
  <c r="X23" i="20"/>
  <c r="AK22" i="20"/>
  <c r="AK23" i="20"/>
  <c r="AK24" i="20"/>
  <c r="AL23" i="20"/>
  <c r="AP21" i="20"/>
  <c r="E22" i="20"/>
  <c r="E23" i="20"/>
  <c r="E24" i="20"/>
  <c r="D23" i="20"/>
  <c r="L22" i="20"/>
  <c r="L23" i="20"/>
  <c r="L24" i="20"/>
  <c r="K23" i="20"/>
  <c r="S22" i="20"/>
  <c r="S23" i="20"/>
  <c r="S24" i="20"/>
  <c r="R23" i="20"/>
  <c r="AG22" i="20"/>
  <c r="AG23" i="20"/>
  <c r="AG24" i="20"/>
  <c r="AF23" i="20"/>
  <c r="AO21" i="20"/>
  <c r="AO25" i="20"/>
  <c r="AM24" i="20"/>
  <c r="AM23" i="20"/>
  <c r="AM25" i="20"/>
  <c r="AB19" i="20"/>
  <c r="U24" i="20"/>
  <c r="AB14" i="20"/>
  <c r="N24" i="20"/>
  <c r="AB9" i="20"/>
  <c r="G24" i="20"/>
  <c r="AB18" i="20"/>
  <c r="U23" i="20"/>
  <c r="AB13" i="20"/>
  <c r="N23" i="20"/>
  <c r="AB8" i="20"/>
  <c r="G23" i="20"/>
  <c r="AB17" i="20"/>
  <c r="U22" i="20"/>
  <c r="AB12" i="20"/>
  <c r="N22" i="20"/>
  <c r="AB7" i="20"/>
  <c r="G22" i="20"/>
  <c r="D21" i="20"/>
  <c r="K21" i="20"/>
  <c r="R21" i="20"/>
  <c r="AF21" i="20"/>
  <c r="AN21" i="20"/>
  <c r="AM21" i="20"/>
  <c r="F17" i="20"/>
  <c r="H17" i="20"/>
  <c r="I17" i="20"/>
  <c r="F18" i="20"/>
  <c r="H18" i="20"/>
  <c r="I18" i="20"/>
  <c r="F19" i="20"/>
  <c r="H19" i="20"/>
  <c r="I19" i="20"/>
  <c r="J18" i="20"/>
  <c r="M17" i="20"/>
  <c r="O17" i="20"/>
  <c r="P17" i="20"/>
  <c r="M18" i="20"/>
  <c r="O18" i="20"/>
  <c r="P18" i="20"/>
  <c r="M19" i="20"/>
  <c r="O19" i="20"/>
  <c r="P19" i="20"/>
  <c r="Q18" i="20"/>
  <c r="AD17" i="20"/>
  <c r="AD18" i="20"/>
  <c r="AD19" i="20"/>
  <c r="AE18" i="20"/>
  <c r="AK17" i="20"/>
  <c r="AK18" i="20"/>
  <c r="AK19" i="20"/>
  <c r="AL18" i="20"/>
  <c r="AP16" i="20"/>
  <c r="E17" i="20"/>
  <c r="E18" i="20"/>
  <c r="E19" i="20"/>
  <c r="D18" i="20"/>
  <c r="L17" i="20"/>
  <c r="L18" i="20"/>
  <c r="L19" i="20"/>
  <c r="K18" i="20"/>
  <c r="Z17" i="20"/>
  <c r="Z18" i="20"/>
  <c r="Z19" i="20"/>
  <c r="Y18" i="20"/>
  <c r="AG17" i="20"/>
  <c r="AG18" i="20"/>
  <c r="AG19" i="20"/>
  <c r="AF18" i="20"/>
  <c r="AO16" i="20"/>
  <c r="AO20" i="20"/>
  <c r="AM19" i="20"/>
  <c r="AM18" i="20"/>
  <c r="AM20" i="20"/>
  <c r="U14" i="20"/>
  <c r="N19" i="20"/>
  <c r="U9" i="20"/>
  <c r="G19" i="20"/>
  <c r="U13" i="20"/>
  <c r="N18" i="20"/>
  <c r="U8" i="20"/>
  <c r="G18" i="20"/>
  <c r="U12" i="20"/>
  <c r="N17" i="20"/>
  <c r="U7" i="20"/>
  <c r="G17" i="20"/>
  <c r="D16" i="20"/>
  <c r="K16" i="20"/>
  <c r="Y16" i="20"/>
  <c r="AF16" i="20"/>
  <c r="AN16" i="20"/>
  <c r="AM16" i="20"/>
  <c r="F12" i="20"/>
  <c r="H12" i="20"/>
  <c r="I12" i="20"/>
  <c r="F13" i="20"/>
  <c r="H13" i="20"/>
  <c r="I13" i="20"/>
  <c r="F14" i="20"/>
  <c r="H14" i="20"/>
  <c r="I14" i="20"/>
  <c r="J13" i="20"/>
  <c r="W12" i="20"/>
  <c r="W13" i="20"/>
  <c r="W14" i="20"/>
  <c r="X13" i="20"/>
  <c r="AD12" i="20"/>
  <c r="AD13" i="20"/>
  <c r="AD14" i="20"/>
  <c r="AE13" i="20"/>
  <c r="AK12" i="20"/>
  <c r="AK13" i="20"/>
  <c r="AK14" i="20"/>
  <c r="AL13" i="20"/>
  <c r="AP11" i="20"/>
  <c r="E12" i="20"/>
  <c r="E13" i="20"/>
  <c r="E14" i="20"/>
  <c r="D13" i="20"/>
  <c r="S12" i="20"/>
  <c r="S13" i="20"/>
  <c r="S14" i="20"/>
  <c r="R13" i="20"/>
  <c r="Z12" i="20"/>
  <c r="Z13" i="20"/>
  <c r="Z14" i="20"/>
  <c r="Y13" i="20"/>
  <c r="AG12" i="20"/>
  <c r="AG13" i="20"/>
  <c r="AG14" i="20"/>
  <c r="AF13" i="20"/>
  <c r="AO11" i="20"/>
  <c r="AO15" i="20"/>
  <c r="AM14" i="20"/>
  <c r="AM13" i="20"/>
  <c r="AM15" i="20"/>
  <c r="N9" i="20"/>
  <c r="G14" i="20"/>
  <c r="N8" i="20"/>
  <c r="G13" i="20"/>
  <c r="N7" i="20"/>
  <c r="G12" i="20"/>
  <c r="D11" i="20"/>
  <c r="R11" i="20"/>
  <c r="Y11" i="20"/>
  <c r="AF11" i="20"/>
  <c r="AN11" i="20"/>
  <c r="AM11" i="20"/>
  <c r="P7" i="20"/>
  <c r="P8" i="20"/>
  <c r="P9" i="20"/>
  <c r="Q8" i="20"/>
  <c r="W7" i="20"/>
  <c r="W8" i="20"/>
  <c r="W9" i="20"/>
  <c r="X8" i="20"/>
  <c r="AD7" i="20"/>
  <c r="AD8" i="20"/>
  <c r="AD9" i="20"/>
  <c r="AE8" i="20"/>
  <c r="AK7" i="20"/>
  <c r="AK8" i="20"/>
  <c r="AK9" i="20"/>
  <c r="AL8" i="20"/>
  <c r="AP6" i="20"/>
  <c r="L7" i="20"/>
  <c r="L8" i="20"/>
  <c r="L9" i="20"/>
  <c r="K8" i="20"/>
  <c r="S7" i="20"/>
  <c r="S8" i="20"/>
  <c r="S9" i="20"/>
  <c r="R8" i="20"/>
  <c r="Z7" i="20"/>
  <c r="Z8" i="20"/>
  <c r="Z9" i="20"/>
  <c r="Y8" i="20"/>
  <c r="AG7" i="20"/>
  <c r="AG8" i="20"/>
  <c r="AG9" i="20"/>
  <c r="AF8" i="20"/>
  <c r="AO6" i="20"/>
  <c r="AO10" i="20"/>
  <c r="AM9" i="20"/>
  <c r="AM8" i="20"/>
  <c r="AM10" i="20"/>
  <c r="K6" i="20"/>
  <c r="R6" i="20"/>
  <c r="Y6" i="20"/>
  <c r="AF6" i="20"/>
  <c r="AN6" i="20"/>
  <c r="AM6" i="20"/>
  <c r="AF5" i="20"/>
  <c r="Y5" i="20"/>
  <c r="R5" i="20"/>
  <c r="K5" i="20"/>
  <c r="D5" i="20"/>
  <c r="F22" i="19"/>
  <c r="H22" i="19"/>
  <c r="I22" i="19"/>
  <c r="F23" i="19"/>
  <c r="H23" i="19"/>
  <c r="I23" i="19"/>
  <c r="F24" i="19"/>
  <c r="H24" i="19"/>
  <c r="I24" i="19"/>
  <c r="J23" i="19"/>
  <c r="M22" i="19"/>
  <c r="O22" i="19"/>
  <c r="P22" i="19"/>
  <c r="M23" i="19"/>
  <c r="O23" i="19"/>
  <c r="P23" i="19"/>
  <c r="M24" i="19"/>
  <c r="O24" i="19"/>
  <c r="P24" i="19"/>
  <c r="Q23" i="19"/>
  <c r="T22" i="19"/>
  <c r="V22" i="19"/>
  <c r="W22" i="19"/>
  <c r="T23" i="19"/>
  <c r="V23" i="19"/>
  <c r="W23" i="19"/>
  <c r="T24" i="19"/>
  <c r="V24" i="19"/>
  <c r="W24" i="19"/>
  <c r="X23" i="19"/>
  <c r="AI21" i="19"/>
  <c r="E22" i="19"/>
  <c r="E23" i="19"/>
  <c r="E24" i="19"/>
  <c r="D23" i="19"/>
  <c r="L22" i="19"/>
  <c r="L23" i="19"/>
  <c r="L24" i="19"/>
  <c r="K23" i="19"/>
  <c r="S22" i="19"/>
  <c r="S23" i="19"/>
  <c r="S24" i="19"/>
  <c r="R23" i="19"/>
  <c r="AH21" i="19"/>
  <c r="AH25" i="19"/>
  <c r="AF24" i="19"/>
  <c r="AF23" i="19"/>
  <c r="AF25" i="19"/>
  <c r="AB19" i="19"/>
  <c r="U24" i="19"/>
  <c r="AB14" i="19"/>
  <c r="N24" i="19"/>
  <c r="AB9" i="19"/>
  <c r="G24" i="19"/>
  <c r="AB18" i="19"/>
  <c r="U23" i="19"/>
  <c r="AB13" i="19"/>
  <c r="N23" i="19"/>
  <c r="AB8" i="19"/>
  <c r="G23" i="19"/>
  <c r="AB17" i="19"/>
  <c r="U22" i="19"/>
  <c r="AB12" i="19"/>
  <c r="N22" i="19"/>
  <c r="AB7" i="19"/>
  <c r="G22" i="19"/>
  <c r="D21" i="19"/>
  <c r="K21" i="19"/>
  <c r="R21" i="19"/>
  <c r="AG21" i="19"/>
  <c r="AF21" i="19"/>
  <c r="F17" i="19"/>
  <c r="H17" i="19"/>
  <c r="I17" i="19"/>
  <c r="F18" i="19"/>
  <c r="H18" i="19"/>
  <c r="I18" i="19"/>
  <c r="F19" i="19"/>
  <c r="H19" i="19"/>
  <c r="I19" i="19"/>
  <c r="J18" i="19"/>
  <c r="M17" i="19"/>
  <c r="O17" i="19"/>
  <c r="P17" i="19"/>
  <c r="M18" i="19"/>
  <c r="O18" i="19"/>
  <c r="P18" i="19"/>
  <c r="M19" i="19"/>
  <c r="O19" i="19"/>
  <c r="P19" i="19"/>
  <c r="Q18" i="19"/>
  <c r="AD17" i="19"/>
  <c r="AD18" i="19"/>
  <c r="AD19" i="19"/>
  <c r="AE18" i="19"/>
  <c r="AI16" i="19"/>
  <c r="E17" i="19"/>
  <c r="E18" i="19"/>
  <c r="E19" i="19"/>
  <c r="D18" i="19"/>
  <c r="L17" i="19"/>
  <c r="L18" i="19"/>
  <c r="L19" i="19"/>
  <c r="K18" i="19"/>
  <c r="Z17" i="19"/>
  <c r="Z18" i="19"/>
  <c r="Z19" i="19"/>
  <c r="Y18" i="19"/>
  <c r="AH16" i="19"/>
  <c r="AH20" i="19"/>
  <c r="AF19" i="19"/>
  <c r="AF18" i="19"/>
  <c r="AF20" i="19"/>
  <c r="U14" i="19"/>
  <c r="N19" i="19"/>
  <c r="U9" i="19"/>
  <c r="G19" i="19"/>
  <c r="U13" i="19"/>
  <c r="N18" i="19"/>
  <c r="U8" i="19"/>
  <c r="G18" i="19"/>
  <c r="U12" i="19"/>
  <c r="N17" i="19"/>
  <c r="U7" i="19"/>
  <c r="G17" i="19"/>
  <c r="D16" i="19"/>
  <c r="K16" i="19"/>
  <c r="Y16" i="19"/>
  <c r="AG16" i="19"/>
  <c r="AF16" i="19"/>
  <c r="F12" i="19"/>
  <c r="H12" i="19"/>
  <c r="I12" i="19"/>
  <c r="F13" i="19"/>
  <c r="H13" i="19"/>
  <c r="I13" i="19"/>
  <c r="F14" i="19"/>
  <c r="H14" i="19"/>
  <c r="I14" i="19"/>
  <c r="J13" i="19"/>
  <c r="W12" i="19"/>
  <c r="W13" i="19"/>
  <c r="W14" i="19"/>
  <c r="X13" i="19"/>
  <c r="AD12" i="19"/>
  <c r="AD13" i="19"/>
  <c r="AD14" i="19"/>
  <c r="AE13" i="19"/>
  <c r="AI11" i="19"/>
  <c r="AH15" i="19"/>
  <c r="AF14" i="19"/>
  <c r="AF13" i="19"/>
  <c r="AF15" i="19"/>
  <c r="Z14" i="19"/>
  <c r="S14" i="19"/>
  <c r="N9" i="19"/>
  <c r="G14" i="19"/>
  <c r="E14" i="19"/>
  <c r="Z13" i="19"/>
  <c r="Z12" i="19"/>
  <c r="Y13" i="19"/>
  <c r="S13" i="19"/>
  <c r="S12" i="19"/>
  <c r="R13" i="19"/>
  <c r="N8" i="19"/>
  <c r="G13" i="19"/>
  <c r="E13" i="19"/>
  <c r="E12" i="19"/>
  <c r="D13" i="19"/>
  <c r="N7" i="19"/>
  <c r="G12" i="19"/>
  <c r="AH11" i="19"/>
  <c r="D11" i="19"/>
  <c r="R11" i="19"/>
  <c r="Y11" i="19"/>
  <c r="AG11" i="19"/>
  <c r="AF11" i="19"/>
  <c r="P7" i="19"/>
  <c r="P8" i="19"/>
  <c r="P9" i="19"/>
  <c r="Q8" i="19"/>
  <c r="W7" i="19"/>
  <c r="W8" i="19"/>
  <c r="W9" i="19"/>
  <c r="X8" i="19"/>
  <c r="AD7" i="19"/>
  <c r="AD8" i="19"/>
  <c r="AD9" i="19"/>
  <c r="AE8" i="19"/>
  <c r="AI6" i="19"/>
  <c r="L7" i="19"/>
  <c r="L8" i="19"/>
  <c r="L9" i="19"/>
  <c r="K8" i="19"/>
  <c r="S7" i="19"/>
  <c r="S8" i="19"/>
  <c r="S9" i="19"/>
  <c r="R8" i="19"/>
  <c r="Z7" i="19"/>
  <c r="Z8" i="19"/>
  <c r="Z9" i="19"/>
  <c r="Y8" i="19"/>
  <c r="AH6" i="19"/>
  <c r="AH10" i="19"/>
  <c r="AF9" i="19"/>
  <c r="AF8" i="19"/>
  <c r="AF10" i="19"/>
  <c r="K6" i="19"/>
  <c r="R6" i="19"/>
  <c r="Y6" i="19"/>
  <c r="AG6" i="19"/>
  <c r="AF6" i="19"/>
  <c r="Y5" i="19"/>
  <c r="R5" i="19"/>
  <c r="K5" i="19"/>
  <c r="D5" i="19"/>
</calcChain>
</file>

<file path=xl/sharedStrings.xml><?xml version="1.0" encoding="utf-8"?>
<sst xmlns="http://schemas.openxmlformats.org/spreadsheetml/2006/main" count="300" uniqueCount="208">
  <si>
    <t>2部1位(次回1部12位)</t>
    <rPh sb="1" eb="2">
      <t>ブ</t>
    </rPh>
    <rPh sb="3" eb="4">
      <t>イ</t>
    </rPh>
    <phoneticPr fontId="3"/>
  </si>
  <si>
    <t>1部12位(次回2部1位)</t>
    <rPh sb="1" eb="2">
      <t>ブ</t>
    </rPh>
    <rPh sb="4" eb="5">
      <t>イ</t>
    </rPh>
    <phoneticPr fontId="3"/>
  </si>
  <si>
    <t>失セット</t>
    <rPh sb="0" eb="1">
      <t>シツ</t>
    </rPh>
    <phoneticPr fontId="3"/>
  </si>
  <si>
    <t>順位</t>
    <rPh sb="0" eb="2">
      <t>ジュンイ</t>
    </rPh>
    <phoneticPr fontId="3"/>
  </si>
  <si>
    <t>４部リーグ</t>
    <rPh sb="1" eb="2">
      <t>ブ</t>
    </rPh>
    <phoneticPr fontId="3"/>
  </si>
  <si>
    <t>３部リーグ</t>
    <rPh sb="1" eb="2">
      <t>ブ</t>
    </rPh>
    <phoneticPr fontId="3"/>
  </si>
  <si>
    <t>２部リーグ</t>
    <rPh sb="1" eb="2">
      <t>ブ</t>
    </rPh>
    <phoneticPr fontId="3"/>
  </si>
  <si>
    <t>1・2部</t>
    <rPh sb="3" eb="4">
      <t>ブ</t>
    </rPh>
    <phoneticPr fontId="3"/>
  </si>
  <si>
    <t>2・3部</t>
    <rPh sb="3" eb="4">
      <t>ブ</t>
    </rPh>
    <phoneticPr fontId="3"/>
  </si>
  <si>
    <t>3・4部</t>
    <rPh sb="3" eb="4">
      <t>ブ</t>
    </rPh>
    <phoneticPr fontId="3"/>
  </si>
  <si>
    <t>●２部降格</t>
    <rPh sb="2" eb="5">
      <t>ブコウカク</t>
    </rPh>
    <phoneticPr fontId="2"/>
  </si>
  <si>
    <t>◯１部昇格</t>
    <rPh sb="2" eb="5">
      <t>ブショウカク</t>
    </rPh>
    <phoneticPr fontId="2"/>
  </si>
  <si>
    <t>勝</t>
    <rPh sb="0" eb="1">
      <t>カ</t>
    </rPh>
    <phoneticPr fontId="3"/>
  </si>
  <si>
    <t>負</t>
    <rPh sb="0" eb="1">
      <t>マ</t>
    </rPh>
    <phoneticPr fontId="3"/>
  </si>
  <si>
    <t>得セット</t>
    <rPh sb="0" eb="1">
      <t>トク</t>
    </rPh>
    <phoneticPr fontId="3"/>
  </si>
  <si>
    <t>沖縄大学</t>
    <rPh sb="0" eb="2">
      <t>オキナワ</t>
    </rPh>
    <rPh sb="2" eb="4">
      <t>ダイガク</t>
    </rPh>
    <phoneticPr fontId="3"/>
  </si>
  <si>
    <t>長崎県立大学</t>
    <rPh sb="0" eb="2">
      <t>ナガサキ</t>
    </rPh>
    <rPh sb="2" eb="4">
      <t>ケンリツ</t>
    </rPh>
    <rPh sb="4" eb="6">
      <t>ダイガク</t>
    </rPh>
    <phoneticPr fontId="3"/>
  </si>
  <si>
    <t>福岡県立大学</t>
    <rPh sb="0" eb="2">
      <t>フクオカ</t>
    </rPh>
    <rPh sb="2" eb="4">
      <t>ケンリツ</t>
    </rPh>
    <rPh sb="4" eb="6">
      <t>ダイガク</t>
    </rPh>
    <phoneticPr fontId="14"/>
  </si>
  <si>
    <t>部</t>
    <rPh sb="0" eb="1">
      <t>ブ</t>
    </rPh>
    <phoneticPr fontId="3"/>
  </si>
  <si>
    <t>大学名</t>
    <rPh sb="0" eb="2">
      <t>ダイガク</t>
    </rPh>
    <rPh sb="2" eb="3">
      <t>メイ</t>
    </rPh>
    <phoneticPr fontId="3"/>
  </si>
  <si>
    <t>鹿児島大学</t>
    <rPh sb="0" eb="3">
      <t>カゴシマ</t>
    </rPh>
    <rPh sb="3" eb="5">
      <t>ダイガク</t>
    </rPh>
    <phoneticPr fontId="3"/>
  </si>
  <si>
    <t>琉球大学</t>
    <rPh sb="0" eb="2">
      <t>リュウキュウ</t>
    </rPh>
    <rPh sb="2" eb="4">
      <t>ダイガク</t>
    </rPh>
    <phoneticPr fontId="3"/>
  </si>
  <si>
    <t>熊本大学</t>
    <rPh sb="0" eb="2">
      <t>クマモト</t>
    </rPh>
    <rPh sb="2" eb="4">
      <t>ダイガク</t>
    </rPh>
    <phoneticPr fontId="3"/>
  </si>
  <si>
    <t>宮崎大学</t>
    <rPh sb="0" eb="2">
      <t>ミヤザキ</t>
    </rPh>
    <rPh sb="2" eb="4">
      <t>ダイガク</t>
    </rPh>
    <phoneticPr fontId="3"/>
  </si>
  <si>
    <t>名桜大学</t>
    <rPh sb="0" eb="2">
      <t>メイオウ</t>
    </rPh>
    <rPh sb="2" eb="4">
      <t>ダイガク</t>
    </rPh>
    <phoneticPr fontId="2"/>
  </si>
  <si>
    <t>名桜大学</t>
    <rPh sb="0" eb="2">
      <t>メイオウ</t>
    </rPh>
    <rPh sb="2" eb="4">
      <t>ダイガク</t>
    </rPh>
    <phoneticPr fontId="3"/>
  </si>
  <si>
    <t>4・5部</t>
    <rPh sb="3" eb="4">
      <t>ブ</t>
    </rPh>
    <phoneticPr fontId="2"/>
  </si>
  <si>
    <t>長崎大学</t>
    <rPh sb="0" eb="2">
      <t>ナガサキ</t>
    </rPh>
    <rPh sb="2" eb="4">
      <t>ダイガク</t>
    </rPh>
    <phoneticPr fontId="3"/>
  </si>
  <si>
    <t>【女子】</t>
    <rPh sb="1" eb="2">
      <t>オンナ</t>
    </rPh>
    <rPh sb="2" eb="3">
      <t>コ</t>
    </rPh>
    <phoneticPr fontId="3"/>
  </si>
  <si>
    <t>1部11位(次回1部11位)</t>
    <rPh sb="1" eb="2">
      <t>ブ</t>
    </rPh>
    <rPh sb="4" eb="5">
      <t>イ</t>
    </rPh>
    <phoneticPr fontId="3"/>
  </si>
  <si>
    <t>○１部残留</t>
    <rPh sb="2" eb="3">
      <t>ブ</t>
    </rPh>
    <rPh sb="3" eb="5">
      <t>ザンリュウ</t>
    </rPh>
    <phoneticPr fontId="2"/>
  </si>
  <si>
    <t>●２部残留</t>
    <rPh sb="2" eb="3">
      <t>ブ</t>
    </rPh>
    <rPh sb="3" eb="5">
      <t>ザンリュウ</t>
    </rPh>
    <phoneticPr fontId="2"/>
  </si>
  <si>
    <t>長崎純心大学</t>
    <rPh sb="0" eb="2">
      <t>ナガサキ</t>
    </rPh>
    <rPh sb="2" eb="4">
      <t>ジュンシン</t>
    </rPh>
    <rPh sb="4" eb="6">
      <t>ダイガク</t>
    </rPh>
    <phoneticPr fontId="3"/>
  </si>
  <si>
    <t>2部2位(次回2部2位)</t>
    <rPh sb="1" eb="2">
      <t>ブ</t>
    </rPh>
    <rPh sb="3" eb="4">
      <t>イ</t>
    </rPh>
    <phoneticPr fontId="3"/>
  </si>
  <si>
    <t>中村学園大学</t>
    <rPh sb="0" eb="2">
      <t>ナカムラ</t>
    </rPh>
    <rPh sb="2" eb="4">
      <t>ガクエン</t>
    </rPh>
    <rPh sb="4" eb="6">
      <t>ダイガク</t>
    </rPh>
    <phoneticPr fontId="2"/>
  </si>
  <si>
    <t>鹿児島大学</t>
    <rPh sb="0" eb="3">
      <t>カゴシマ</t>
    </rPh>
    <rPh sb="3" eb="5">
      <t>ダイガク</t>
    </rPh>
    <phoneticPr fontId="2"/>
  </si>
  <si>
    <t>沖縄大学</t>
    <rPh sb="0" eb="2">
      <t>オキナワ</t>
    </rPh>
    <rPh sb="2" eb="4">
      <t>ダイガク</t>
    </rPh>
    <phoneticPr fontId="2"/>
  </si>
  <si>
    <t>筑紫女学院大学</t>
    <rPh sb="0" eb="2">
      <t>チクシ</t>
    </rPh>
    <rPh sb="2" eb="5">
      <t>ジョガクイン</t>
    </rPh>
    <rPh sb="5" eb="7">
      <t>ダイガク</t>
    </rPh>
    <phoneticPr fontId="2"/>
  </si>
  <si>
    <t>熊本大学</t>
    <rPh sb="0" eb="2">
      <t>クマモト</t>
    </rPh>
    <rPh sb="2" eb="4">
      <t>ダイガク</t>
    </rPh>
    <phoneticPr fontId="2"/>
  </si>
  <si>
    <t>西南学院大学</t>
    <rPh sb="0" eb="2">
      <t>セイナン</t>
    </rPh>
    <rPh sb="2" eb="4">
      <t>ガクイン</t>
    </rPh>
    <rPh sb="4" eb="6">
      <t>ダイガク</t>
    </rPh>
    <phoneticPr fontId="2"/>
  </si>
  <si>
    <t>長崎大学</t>
    <rPh sb="0" eb="2">
      <t>ナガサキ</t>
    </rPh>
    <rPh sb="2" eb="4">
      <t>ダイガク</t>
    </rPh>
    <phoneticPr fontId="2"/>
  </si>
  <si>
    <t>中九州短期大学</t>
    <rPh sb="0" eb="1">
      <t>ナカ</t>
    </rPh>
    <rPh sb="1" eb="3">
      <t>キュウシュウ</t>
    </rPh>
    <rPh sb="3" eb="5">
      <t>タンキ</t>
    </rPh>
    <rPh sb="5" eb="7">
      <t>ダイガク</t>
    </rPh>
    <phoneticPr fontId="2"/>
  </si>
  <si>
    <t>宮崎大学</t>
    <rPh sb="0" eb="2">
      <t>ミヤザキ</t>
    </rPh>
    <rPh sb="2" eb="4">
      <t>ダイガク</t>
    </rPh>
    <phoneticPr fontId="2"/>
  </si>
  <si>
    <t>鹿屋体育大学</t>
  </si>
  <si>
    <t>香蘭女子大学</t>
    <rPh sb="0" eb="2">
      <t>コウラン</t>
    </rPh>
    <rPh sb="2" eb="4">
      <t>ジョシ</t>
    </rPh>
    <rPh sb="4" eb="6">
      <t>ダイガク</t>
    </rPh>
    <phoneticPr fontId="3"/>
  </si>
  <si>
    <t>中村学園大学</t>
    <rPh sb="0" eb="2">
      <t>ナカムラ</t>
    </rPh>
    <rPh sb="2" eb="4">
      <t>ガクエン</t>
    </rPh>
    <rPh sb="4" eb="6">
      <t>ダイガク</t>
    </rPh>
    <phoneticPr fontId="3"/>
  </si>
  <si>
    <t>中九州短期大学</t>
    <rPh sb="0" eb="1">
      <t>ナカ</t>
    </rPh>
    <rPh sb="1" eb="3">
      <t>キュウシュウ</t>
    </rPh>
    <rPh sb="3" eb="5">
      <t>タンキ</t>
    </rPh>
    <rPh sb="5" eb="7">
      <t>ダイガク</t>
    </rPh>
    <phoneticPr fontId="3"/>
  </si>
  <si>
    <t>西南学院大学</t>
    <rPh sb="0" eb="2">
      <t>セイナン</t>
    </rPh>
    <rPh sb="2" eb="4">
      <t>ガクイン</t>
    </rPh>
    <rPh sb="4" eb="6">
      <t>ダイガク</t>
    </rPh>
    <phoneticPr fontId="3"/>
  </si>
  <si>
    <t>筑紫女学院大学</t>
    <rPh sb="0" eb="2">
      <t>チクシ</t>
    </rPh>
    <rPh sb="2" eb="5">
      <t>ジョガクイン</t>
    </rPh>
    <rPh sb="5" eb="7">
      <t>ダイガク</t>
    </rPh>
    <phoneticPr fontId="3"/>
  </si>
  <si>
    <t>北九州市立大学</t>
    <rPh sb="0" eb="1">
      <t>キタ</t>
    </rPh>
    <rPh sb="1" eb="3">
      <t>キュウシュウ</t>
    </rPh>
    <rPh sb="3" eb="5">
      <t>シリツ</t>
    </rPh>
    <rPh sb="5" eb="7">
      <t>ダイガク</t>
    </rPh>
    <phoneticPr fontId="3"/>
  </si>
  <si>
    <t>大分大学</t>
    <rPh sb="0" eb="2">
      <t>オオイタ</t>
    </rPh>
    <rPh sb="2" eb="4">
      <t>ダイガク</t>
    </rPh>
    <phoneticPr fontId="14"/>
  </si>
  <si>
    <t>西九州大学</t>
    <rPh sb="0" eb="1">
      <t>ニシ</t>
    </rPh>
    <rPh sb="1" eb="3">
      <t>キュウシュウ</t>
    </rPh>
    <rPh sb="3" eb="5">
      <t>ダイガク</t>
    </rPh>
    <phoneticPr fontId="14"/>
  </si>
  <si>
    <t>別府大学</t>
    <rPh sb="0" eb="4">
      <t>ベップダイガク</t>
    </rPh>
    <phoneticPr fontId="14"/>
  </si>
  <si>
    <t>南九州大学</t>
    <rPh sb="0" eb="1">
      <t>ミナミ</t>
    </rPh>
    <rPh sb="1" eb="5">
      <t>キュウシュウダイガク</t>
    </rPh>
    <phoneticPr fontId="14"/>
  </si>
  <si>
    <t>福岡女学院大学</t>
    <rPh sb="0" eb="2">
      <t>フクオカ</t>
    </rPh>
    <rPh sb="2" eb="5">
      <t>ジョガクイン</t>
    </rPh>
    <rPh sb="5" eb="7">
      <t>ダイガク</t>
    </rPh>
    <phoneticPr fontId="14"/>
  </si>
  <si>
    <t>沖縄国際大学</t>
    <rPh sb="0" eb="6">
      <t>オキナワコクサイダイガク</t>
    </rPh>
    <phoneticPr fontId="3"/>
  </si>
  <si>
    <t>九州大学</t>
    <rPh sb="0" eb="2">
      <t>キュウシュウ</t>
    </rPh>
    <rPh sb="2" eb="4">
      <t>ダイガク</t>
    </rPh>
    <phoneticPr fontId="14"/>
  </si>
  <si>
    <t>佐賀女子短期大学</t>
    <rPh sb="0" eb="2">
      <t>サガ</t>
    </rPh>
    <rPh sb="2" eb="4">
      <t>ジョシ</t>
    </rPh>
    <rPh sb="4" eb="6">
      <t>タンキ</t>
    </rPh>
    <rPh sb="6" eb="8">
      <t>ダイガク</t>
    </rPh>
    <phoneticPr fontId="3"/>
  </si>
  <si>
    <t>熊本学園大学</t>
    <rPh sb="0" eb="2">
      <t>クマモト</t>
    </rPh>
    <rPh sb="2" eb="5">
      <t>ガクエンダイ</t>
    </rPh>
    <rPh sb="5" eb="6">
      <t>ガク</t>
    </rPh>
    <phoneticPr fontId="3"/>
  </si>
  <si>
    <t>福岡大学</t>
    <rPh sb="0" eb="2">
      <t>フクオカ</t>
    </rPh>
    <rPh sb="2" eb="3">
      <t>ダイ</t>
    </rPh>
    <rPh sb="3" eb="4">
      <t>ガク</t>
    </rPh>
    <phoneticPr fontId="3"/>
  </si>
  <si>
    <t>福岡教育大学</t>
    <rPh sb="0" eb="2">
      <t>フクオカ</t>
    </rPh>
    <rPh sb="2" eb="4">
      <t>キョウイク</t>
    </rPh>
    <rPh sb="4" eb="6">
      <t>ダイガク</t>
    </rPh>
    <phoneticPr fontId="3"/>
  </si>
  <si>
    <t>長崎国際大学</t>
    <rPh sb="0" eb="2">
      <t>ナガサキ</t>
    </rPh>
    <rPh sb="2" eb="4">
      <t>コクサイ</t>
    </rPh>
    <rPh sb="4" eb="6">
      <t>ダイガク</t>
    </rPh>
    <phoneticPr fontId="3"/>
  </si>
  <si>
    <t>九州共立大学</t>
    <rPh sb="0" eb="2">
      <t>キュウシュウ</t>
    </rPh>
    <rPh sb="2" eb="4">
      <t>キョウリツ</t>
    </rPh>
    <rPh sb="4" eb="6">
      <t>ダイガク</t>
    </rPh>
    <phoneticPr fontId="3"/>
  </si>
  <si>
    <t>佐賀大学</t>
    <rPh sb="0" eb="2">
      <t>サガ</t>
    </rPh>
    <rPh sb="2" eb="3">
      <t>ダイ</t>
    </rPh>
    <rPh sb="3" eb="4">
      <t>ガク</t>
    </rPh>
    <phoneticPr fontId="3"/>
  </si>
  <si>
    <t>西南女学院大学</t>
    <rPh sb="0" eb="2">
      <t>セイナン</t>
    </rPh>
    <rPh sb="2" eb="5">
      <t>ジョガクイン</t>
    </rPh>
    <rPh sb="5" eb="7">
      <t>ダイガク</t>
    </rPh>
    <phoneticPr fontId="3"/>
  </si>
  <si>
    <t>日本経済大学</t>
    <rPh sb="0" eb="2">
      <t>ニホン</t>
    </rPh>
    <rPh sb="2" eb="4">
      <t>ケイザイ</t>
    </rPh>
    <rPh sb="4" eb="6">
      <t>ダイガク</t>
    </rPh>
    <phoneticPr fontId="3"/>
  </si>
  <si>
    <t>鹿児島女子短期大学</t>
    <rPh sb="0" eb="3">
      <t>カゴシマ</t>
    </rPh>
    <rPh sb="3" eb="5">
      <t>ジョシ</t>
    </rPh>
    <rPh sb="5" eb="7">
      <t>タンキ</t>
    </rPh>
    <rPh sb="7" eb="9">
      <t>ダイガク</t>
    </rPh>
    <phoneticPr fontId="3"/>
  </si>
  <si>
    <t>志學館大学</t>
    <rPh sb="0" eb="3">
      <t>シガクカン</t>
    </rPh>
    <rPh sb="3" eb="5">
      <t>ダイガク</t>
    </rPh>
    <phoneticPr fontId="3"/>
  </si>
  <si>
    <t>佐賀女子短期大学</t>
    <rPh sb="0" eb="2">
      <t>サガ</t>
    </rPh>
    <rPh sb="2" eb="4">
      <t>ジョシ</t>
    </rPh>
    <rPh sb="4" eb="6">
      <t>タンキ</t>
    </rPh>
    <rPh sb="6" eb="8">
      <t>ダイガク</t>
    </rPh>
    <phoneticPr fontId="3"/>
  </si>
  <si>
    <t>熊本学園大学</t>
    <rPh sb="0" eb="2">
      <t>クマモト</t>
    </rPh>
    <rPh sb="2" eb="4">
      <t>ガクエン</t>
    </rPh>
    <rPh sb="4" eb="6">
      <t>ダイガク</t>
    </rPh>
    <phoneticPr fontId="3"/>
  </si>
  <si>
    <t>琉球大学</t>
  </si>
  <si>
    <t>西九州大学</t>
  </si>
  <si>
    <t>別府大学</t>
  </si>
  <si>
    <t>残留</t>
    <rPh sb="0" eb="2">
      <t>ザンリュウ</t>
    </rPh>
    <phoneticPr fontId="2"/>
  </si>
  <si>
    <t>昇格</t>
    <rPh sb="0" eb="2">
      <t>ショウカク</t>
    </rPh>
    <phoneticPr fontId="2"/>
  </si>
  <si>
    <t>降格</t>
    <rPh sb="0" eb="2">
      <t>コウカク</t>
    </rPh>
    <phoneticPr fontId="2"/>
  </si>
  <si>
    <t>熊本県立大学</t>
    <rPh sb="0" eb="2">
      <t>クマモト</t>
    </rPh>
    <rPh sb="2" eb="4">
      <t>ケンリツ</t>
    </rPh>
    <rPh sb="4" eb="6">
      <t>ダイガク</t>
    </rPh>
    <phoneticPr fontId="2"/>
  </si>
  <si>
    <t>第一幼児教育短期大学</t>
    <rPh sb="0" eb="2">
      <t>ダイイチ</t>
    </rPh>
    <rPh sb="2" eb="4">
      <t>ヨウジ</t>
    </rPh>
    <rPh sb="4" eb="6">
      <t>キョウイク</t>
    </rPh>
    <rPh sb="6" eb="8">
      <t>タンキ</t>
    </rPh>
    <rPh sb="8" eb="10">
      <t>ダイガク</t>
    </rPh>
    <phoneticPr fontId="2"/>
  </si>
  <si>
    <t>鹿児島国際大学</t>
    <rPh sb="0" eb="3">
      <t>カゴシマ</t>
    </rPh>
    <rPh sb="3" eb="5">
      <t>コクサイ</t>
    </rPh>
    <rPh sb="5" eb="7">
      <t>ダイガク</t>
    </rPh>
    <phoneticPr fontId="2"/>
  </si>
  <si>
    <t>沖縄国際大学</t>
    <rPh sb="0" eb="4">
      <t>オキナワコクサイ</t>
    </rPh>
    <rPh sb="4" eb="6">
      <t>ダイガク</t>
    </rPh>
    <phoneticPr fontId="3"/>
  </si>
  <si>
    <t>北九州大学</t>
    <rPh sb="0" eb="5">
      <t>キタキュウシュウダイガク</t>
    </rPh>
    <phoneticPr fontId="3"/>
  </si>
  <si>
    <t>25-15</t>
    <phoneticPr fontId="3"/>
  </si>
  <si>
    <t>25-9</t>
    <phoneticPr fontId="3"/>
  </si>
  <si>
    <t>○４部昇格</t>
    <rPh sb="2" eb="3">
      <t>ブ</t>
    </rPh>
    <rPh sb="3" eb="5">
      <t>ショウカク</t>
    </rPh>
    <phoneticPr fontId="3"/>
  </si>
  <si>
    <t>５部１位（次回４部６位）</t>
    <rPh sb="1" eb="2">
      <t>ブ</t>
    </rPh>
    <rPh sb="3" eb="4">
      <t>イ</t>
    </rPh>
    <rPh sb="5" eb="7">
      <t>ジカイ</t>
    </rPh>
    <rPh sb="8" eb="9">
      <t>ブ</t>
    </rPh>
    <rPh sb="10" eb="11">
      <t>イ</t>
    </rPh>
    <phoneticPr fontId="3"/>
  </si>
  <si>
    <t>４部６位（次回５部１位）</t>
    <rPh sb="1" eb="2">
      <t>ブ</t>
    </rPh>
    <rPh sb="3" eb="4">
      <t>イ</t>
    </rPh>
    <rPh sb="5" eb="7">
      <t>ジカイ</t>
    </rPh>
    <rPh sb="8" eb="9">
      <t>ブ</t>
    </rPh>
    <rPh sb="10" eb="11">
      <t>イ</t>
    </rPh>
    <phoneticPr fontId="3"/>
  </si>
  <si>
    <t>●５部降格</t>
    <rPh sb="2" eb="3">
      <t>ブ</t>
    </rPh>
    <rPh sb="3" eb="5">
      <t>コウカク</t>
    </rPh>
    <phoneticPr fontId="3"/>
  </si>
  <si>
    <t>平成28年度　九州大学バレーボール秋季リーグ入替戦</t>
    <rPh sb="0" eb="2">
      <t>ヘイセイ</t>
    </rPh>
    <rPh sb="4" eb="6">
      <t>ネンド</t>
    </rPh>
    <rPh sb="7" eb="9">
      <t>キュウシュウ</t>
    </rPh>
    <rPh sb="9" eb="11">
      <t>ダイガク</t>
    </rPh>
    <rPh sb="17" eb="18">
      <t>アキ</t>
    </rPh>
    <rPh sb="22" eb="23">
      <t>イ</t>
    </rPh>
    <rPh sb="23" eb="24">
      <t>カ</t>
    </rPh>
    <rPh sb="24" eb="25">
      <t>セン</t>
    </rPh>
    <phoneticPr fontId="3"/>
  </si>
  <si>
    <t>鹿児島大学</t>
    <rPh sb="0" eb="5">
      <t>カゴシマダイガク</t>
    </rPh>
    <phoneticPr fontId="3"/>
  </si>
  <si>
    <t>長崎大学</t>
    <rPh sb="0" eb="4">
      <t>ナガサキダイガク</t>
    </rPh>
    <phoneticPr fontId="3"/>
  </si>
  <si>
    <t>○２部残留</t>
    <rPh sb="2" eb="3">
      <t>ブ</t>
    </rPh>
    <rPh sb="3" eb="5">
      <t>ザンリュウ</t>
    </rPh>
    <phoneticPr fontId="2"/>
  </si>
  <si>
    <t>●３部残留</t>
    <rPh sb="2" eb="3">
      <t>ブ</t>
    </rPh>
    <rPh sb="3" eb="5">
      <t>ザンリュウ</t>
    </rPh>
    <phoneticPr fontId="2"/>
  </si>
  <si>
    <t>３部１位（次回３部１位）</t>
    <rPh sb="1" eb="2">
      <t>ブ</t>
    </rPh>
    <rPh sb="3" eb="4">
      <t>イ</t>
    </rPh>
    <rPh sb="5" eb="7">
      <t>ジカイ</t>
    </rPh>
    <phoneticPr fontId="3"/>
  </si>
  <si>
    <t>２部６位（次回２部６位）</t>
    <rPh sb="1" eb="2">
      <t>ブ</t>
    </rPh>
    <rPh sb="3" eb="4">
      <t>イ</t>
    </rPh>
    <rPh sb="5" eb="7">
      <t>ジカイ</t>
    </rPh>
    <phoneticPr fontId="3"/>
  </si>
  <si>
    <t>志学館大学</t>
    <rPh sb="0" eb="5">
      <t>シガクカンダイガク</t>
    </rPh>
    <phoneticPr fontId="3"/>
  </si>
  <si>
    <t>中九州短期大学</t>
    <rPh sb="0" eb="7">
      <t>ナカキュウシュウタンキダイガク</t>
    </rPh>
    <phoneticPr fontId="3"/>
  </si>
  <si>
    <t>20-25</t>
    <phoneticPr fontId="3"/>
  </si>
  <si>
    <t>25-16</t>
    <phoneticPr fontId="3"/>
  </si>
  <si>
    <t>25-22</t>
    <phoneticPr fontId="3"/>
  </si>
  <si>
    <t>筑紫女学園大学</t>
    <rPh sb="0" eb="5">
      <t>チクシジョガクエン</t>
    </rPh>
    <rPh sb="5" eb="7">
      <t>ダイガク</t>
    </rPh>
    <phoneticPr fontId="3"/>
  </si>
  <si>
    <t>西九州大学</t>
    <rPh sb="0" eb="5">
      <t>ニシキュウシュウダイガク</t>
    </rPh>
    <phoneticPr fontId="3"/>
  </si>
  <si>
    <t>○３部昇格</t>
    <rPh sb="2" eb="3">
      <t>ブ</t>
    </rPh>
    <rPh sb="3" eb="5">
      <t>ショウカク</t>
    </rPh>
    <phoneticPr fontId="3"/>
  </si>
  <si>
    <t>●４部降格</t>
    <rPh sb="2" eb="3">
      <t>ブ</t>
    </rPh>
    <rPh sb="3" eb="5">
      <t>コウカク</t>
    </rPh>
    <phoneticPr fontId="3"/>
  </si>
  <si>
    <t>４部１位（次回３部６位）</t>
    <rPh sb="1" eb="2">
      <t>ブ</t>
    </rPh>
    <rPh sb="3" eb="4">
      <t>イ</t>
    </rPh>
    <rPh sb="5" eb="7">
      <t>ジカイ</t>
    </rPh>
    <rPh sb="8" eb="9">
      <t>ブ</t>
    </rPh>
    <rPh sb="10" eb="11">
      <t>イ</t>
    </rPh>
    <phoneticPr fontId="3"/>
  </si>
  <si>
    <t>３部６位（次回４部１位）</t>
    <rPh sb="1" eb="2">
      <t>ブ</t>
    </rPh>
    <rPh sb="3" eb="4">
      <t>イ</t>
    </rPh>
    <rPh sb="5" eb="7">
      <t>ジカイ</t>
    </rPh>
    <rPh sb="8" eb="9">
      <t>ブ</t>
    </rPh>
    <rPh sb="10" eb="11">
      <t>イ</t>
    </rPh>
    <phoneticPr fontId="3"/>
  </si>
  <si>
    <t>19-25</t>
    <phoneticPr fontId="3"/>
  </si>
  <si>
    <t>22-25</t>
    <phoneticPr fontId="3"/>
  </si>
  <si>
    <t>25-17</t>
    <phoneticPr fontId="3"/>
  </si>
  <si>
    <t>23-25</t>
    <phoneticPr fontId="3"/>
  </si>
  <si>
    <t>25-16</t>
    <phoneticPr fontId="3"/>
  </si>
  <si>
    <t>25-23</t>
    <phoneticPr fontId="3"/>
  </si>
  <si>
    <t>19-25</t>
    <phoneticPr fontId="3"/>
  </si>
  <si>
    <t>12-25</t>
    <phoneticPr fontId="3"/>
  </si>
  <si>
    <t>20-25</t>
    <phoneticPr fontId="3"/>
  </si>
  <si>
    <t>平成28年度九州大学秋季バレーボール女子リーグ大分大会</t>
    <rPh sb="0" eb="2">
      <t>ヘイセイ</t>
    </rPh>
    <rPh sb="4" eb="6">
      <t>ネンド</t>
    </rPh>
    <rPh sb="6" eb="8">
      <t>キュウシュウ</t>
    </rPh>
    <rPh sb="8" eb="10">
      <t>ダイガク</t>
    </rPh>
    <rPh sb="10" eb="12">
      <t>シュウキ</t>
    </rPh>
    <rPh sb="18" eb="19">
      <t>ジョ</t>
    </rPh>
    <rPh sb="19" eb="20">
      <t>ダンシ</t>
    </rPh>
    <rPh sb="23" eb="25">
      <t>オオイタ</t>
    </rPh>
    <rPh sb="25" eb="27">
      <t>タイカイ</t>
    </rPh>
    <phoneticPr fontId="3"/>
  </si>
  <si>
    <t>期間：平成２８年１０月２７日（木）～１０月３０日（日）</t>
    <rPh sb="0" eb="2">
      <t>キカン</t>
    </rPh>
    <rPh sb="3" eb="5">
      <t>ヘイセイ</t>
    </rPh>
    <rPh sb="7" eb="8">
      <t>ネン</t>
    </rPh>
    <rPh sb="10" eb="11">
      <t>ガツ</t>
    </rPh>
    <rPh sb="13" eb="14">
      <t>ヒ</t>
    </rPh>
    <rPh sb="15" eb="16">
      <t>モク</t>
    </rPh>
    <rPh sb="20" eb="21">
      <t>ガツ</t>
    </rPh>
    <rPh sb="23" eb="24">
      <t>ヒ</t>
    </rPh>
    <rPh sb="25" eb="26">
      <t>ニチ</t>
    </rPh>
    <phoneticPr fontId="3"/>
  </si>
  <si>
    <t>会場：別府市民体育館</t>
    <rPh sb="5" eb="7">
      <t>シミン</t>
    </rPh>
    <rPh sb="7" eb="10">
      <t>タイクカン</t>
    </rPh>
    <phoneticPr fontId="3"/>
  </si>
  <si>
    <t>5部bパート</t>
    <rPh sb="1" eb="2">
      <t>ブ</t>
    </rPh>
    <phoneticPr fontId="3"/>
  </si>
  <si>
    <t>５部ａパート</t>
    <rPh sb="1" eb="2">
      <t>ブ</t>
    </rPh>
    <phoneticPr fontId="3"/>
  </si>
  <si>
    <t>九州大学</t>
    <rPh sb="0" eb="4">
      <t>キュウシュウダイガク</t>
    </rPh>
    <phoneticPr fontId="3"/>
  </si>
  <si>
    <t>長崎県立大学</t>
    <rPh sb="0" eb="2">
      <t>ナガサキ</t>
    </rPh>
    <rPh sb="2" eb="4">
      <t>ケンリツ</t>
    </rPh>
    <rPh sb="4" eb="6">
      <t>ダイガク</t>
    </rPh>
    <phoneticPr fontId="2"/>
  </si>
  <si>
    <t>沖縄国際大学</t>
    <rPh sb="0" eb="5">
      <t>オキナワコクサイダイ</t>
    </rPh>
    <rPh sb="5" eb="6">
      <t>ガク</t>
    </rPh>
    <phoneticPr fontId="3"/>
  </si>
  <si>
    <t>23-25</t>
    <phoneticPr fontId="2"/>
  </si>
  <si>
    <t>福岡女学院大学</t>
    <rPh sb="0" eb="2">
      <t>フクオカ</t>
    </rPh>
    <rPh sb="2" eb="7">
      <t>ジョガクインダイガク</t>
    </rPh>
    <phoneticPr fontId="3"/>
  </si>
  <si>
    <t>決勝</t>
    <rPh sb="0" eb="2">
      <t>ケッショウ</t>
    </rPh>
    <phoneticPr fontId="2"/>
  </si>
  <si>
    <t>25-27</t>
    <phoneticPr fontId="2"/>
  </si>
  <si>
    <t>１位</t>
    <phoneticPr fontId="2"/>
  </si>
  <si>
    <t>２位</t>
    <phoneticPr fontId="2"/>
  </si>
  <si>
    <t>３位</t>
    <phoneticPr fontId="2"/>
  </si>
  <si>
    <t>４位</t>
    <phoneticPr fontId="2"/>
  </si>
  <si>
    <t>25-19</t>
    <phoneticPr fontId="3"/>
  </si>
  <si>
    <t>29-31</t>
    <phoneticPr fontId="3"/>
  </si>
  <si>
    <t>20-25</t>
    <phoneticPr fontId="3"/>
  </si>
  <si>
    <t>ａパート１位</t>
    <phoneticPr fontId="3"/>
  </si>
  <si>
    <t>ｂパート２位</t>
    <phoneticPr fontId="3"/>
  </si>
  <si>
    <t>ａパート２位</t>
    <phoneticPr fontId="3"/>
  </si>
  <si>
    <t>ｂパート１位</t>
    <phoneticPr fontId="3"/>
  </si>
  <si>
    <t>10-25</t>
    <phoneticPr fontId="2"/>
  </si>
  <si>
    <t>25-23</t>
    <phoneticPr fontId="2"/>
  </si>
  <si>
    <t>14-25</t>
    <phoneticPr fontId="2"/>
  </si>
  <si>
    <t>準決１</t>
    <rPh sb="0" eb="2">
      <t>ジュンケツ</t>
    </rPh>
    <phoneticPr fontId="2"/>
  </si>
  <si>
    <t>準決２</t>
    <rPh sb="0" eb="2">
      <t>ジュンケツ</t>
    </rPh>
    <phoneticPr fontId="2"/>
  </si>
  <si>
    <t>５位</t>
    <phoneticPr fontId="3"/>
  </si>
  <si>
    <t>６位</t>
    <phoneticPr fontId="3"/>
  </si>
  <si>
    <t>７位</t>
    <phoneticPr fontId="3"/>
  </si>
  <si>
    <t>８位</t>
    <phoneticPr fontId="3"/>
  </si>
  <si>
    <t>９位</t>
    <phoneticPr fontId="3"/>
  </si>
  <si>
    <t>立命館アジア太平洋大学</t>
  </si>
  <si>
    <t>南九州大学</t>
  </si>
  <si>
    <t>福岡県立大学</t>
  </si>
  <si>
    <t>第一幼児教育短期大学</t>
  </si>
  <si>
    <t>鹿児島国際大学</t>
  </si>
  <si>
    <t>南九州大学</t>
    <rPh sb="0" eb="1">
      <t>ミナミ</t>
    </rPh>
    <rPh sb="1" eb="5">
      <t>キュウシュウダイガク</t>
    </rPh>
    <phoneticPr fontId="21"/>
  </si>
  <si>
    <t>福岡女学院大学</t>
    <rPh sb="0" eb="2">
      <t>フクオカ</t>
    </rPh>
    <rPh sb="2" eb="5">
      <t>ジョガクイン</t>
    </rPh>
    <rPh sb="5" eb="7">
      <t>ダイガク</t>
    </rPh>
    <phoneticPr fontId="21"/>
  </si>
  <si>
    <t>鹿児島国際大学</t>
    <rPh sb="0" eb="3">
      <t>カゴシマ</t>
    </rPh>
    <rPh sb="3" eb="5">
      <t>コクサイ</t>
    </rPh>
    <rPh sb="5" eb="7">
      <t>ダイガク</t>
    </rPh>
    <phoneticPr fontId="22"/>
  </si>
  <si>
    <t>九州大学</t>
    <rPh sb="0" eb="2">
      <t>キュウシュウ</t>
    </rPh>
    <rPh sb="2" eb="4">
      <t>ダイガク</t>
    </rPh>
    <phoneticPr fontId="21"/>
  </si>
  <si>
    <t>沖縄国際大学</t>
    <rPh sb="0" eb="2">
      <t>オキナワ</t>
    </rPh>
    <rPh sb="2" eb="4">
      <t>コクサイ</t>
    </rPh>
    <rPh sb="4" eb="6">
      <t>ダイガク</t>
    </rPh>
    <phoneticPr fontId="22"/>
  </si>
  <si>
    <t>第一幼児教育短期大学</t>
    <rPh sb="0" eb="2">
      <t>ダイイチ</t>
    </rPh>
    <rPh sb="2" eb="4">
      <t>ヨウジ</t>
    </rPh>
    <rPh sb="4" eb="6">
      <t>キョウイク</t>
    </rPh>
    <rPh sb="6" eb="8">
      <t>タンキ</t>
    </rPh>
    <rPh sb="8" eb="10">
      <t>ダイガク</t>
    </rPh>
    <phoneticPr fontId="22"/>
  </si>
  <si>
    <t>福岡県立大学</t>
    <rPh sb="0" eb="2">
      <t>フクオカ</t>
    </rPh>
    <rPh sb="2" eb="4">
      <t>ケンリツ</t>
    </rPh>
    <rPh sb="4" eb="6">
      <t>ダイガク</t>
    </rPh>
    <phoneticPr fontId="21"/>
  </si>
  <si>
    <t>立命館アジア太平洋大学</t>
    <rPh sb="0" eb="3">
      <t>リツメイカンアジアタイヘイヨウダイガク</t>
    </rPh>
    <rPh sb="9" eb="11">
      <t>ダイガク</t>
    </rPh>
    <phoneticPr fontId="21"/>
  </si>
  <si>
    <t>北九州市立大学</t>
    <rPh sb="0" eb="1">
      <t>キタ</t>
    </rPh>
    <rPh sb="1" eb="3">
      <t>キュウシュウ</t>
    </rPh>
    <rPh sb="3" eb="5">
      <t>シリツ</t>
    </rPh>
    <rPh sb="5" eb="7">
      <t>ダイガク</t>
    </rPh>
    <phoneticPr fontId="2"/>
  </si>
  <si>
    <t>大分大学</t>
    <rPh sb="0" eb="2">
      <t>オオイタ</t>
    </rPh>
    <rPh sb="2" eb="4">
      <t>ダイガク</t>
    </rPh>
    <phoneticPr fontId="21"/>
  </si>
  <si>
    <t>熊本県立大学</t>
    <rPh sb="0" eb="2">
      <t>クマモト</t>
    </rPh>
    <rPh sb="2" eb="4">
      <t>ケンリツ</t>
    </rPh>
    <rPh sb="4" eb="6">
      <t>ダイガク</t>
    </rPh>
    <phoneticPr fontId="20"/>
  </si>
  <si>
    <t>熊本学園大学</t>
  </si>
  <si>
    <t>香蘭女子大学</t>
    <rPh sb="0" eb="2">
      <t>コウラン</t>
    </rPh>
    <rPh sb="2" eb="4">
      <t>ジョシ</t>
    </rPh>
    <rPh sb="4" eb="6">
      <t>ダイガク</t>
    </rPh>
    <phoneticPr fontId="2"/>
  </si>
  <si>
    <t>２部</t>
  </si>
  <si>
    <t>３部</t>
  </si>
  <si>
    <t>４部</t>
  </si>
  <si>
    <t>５部</t>
  </si>
  <si>
    <t>最優秀選手</t>
  </si>
  <si>
    <t>スパイク賞</t>
  </si>
  <si>
    <t>ブロック賞</t>
  </si>
  <si>
    <t>サーブ賞</t>
  </si>
  <si>
    <t>香蘭女子短期大学</t>
  </si>
  <si>
    <t>鹿児島大学</t>
  </si>
  <si>
    <t>荒木　希実</t>
    <phoneticPr fontId="3"/>
  </si>
  <si>
    <t>中村学園大学</t>
  </si>
  <si>
    <t>安藤　夏生</t>
    <phoneticPr fontId="3"/>
  </si>
  <si>
    <t>長崎大学</t>
  </si>
  <si>
    <t>沖縄大学</t>
  </si>
  <si>
    <t>國吉　澪花</t>
  </si>
  <si>
    <t>熊本大学</t>
  </si>
  <si>
    <t>谷口　千波</t>
    <phoneticPr fontId="3"/>
  </si>
  <si>
    <t>林可奈子</t>
  </si>
  <si>
    <t>熊本県立大学</t>
    <phoneticPr fontId="3"/>
  </si>
  <si>
    <t>福田　侑季実</t>
  </si>
  <si>
    <t>宮崎大学</t>
    <phoneticPr fontId="3"/>
  </si>
  <si>
    <t>西九州大学</t>
    <phoneticPr fontId="3"/>
  </si>
  <si>
    <t>比屋根　郁海</t>
  </si>
  <si>
    <t>沖縄国際大学</t>
    <phoneticPr fontId="3"/>
  </si>
  <si>
    <t>赤坂　歩美</t>
  </si>
  <si>
    <t>福岡女学院大学</t>
    <phoneticPr fontId="3"/>
  </si>
  <si>
    <t>鐘ヶ江　真由</t>
  </si>
  <si>
    <t>福岡女学院大学</t>
    <phoneticPr fontId="3"/>
  </si>
  <si>
    <t>平成28年度　九州大学秋季バレーボール女子２部～5部リーグ　大分大会　個人賞</t>
    <rPh sb="0" eb="2">
      <t>ヘイセイ</t>
    </rPh>
    <rPh sb="4" eb="6">
      <t>ネンド</t>
    </rPh>
    <rPh sb="7" eb="9">
      <t>キュウシュウ</t>
    </rPh>
    <rPh sb="9" eb="11">
      <t>ダイガク</t>
    </rPh>
    <rPh sb="11" eb="12">
      <t>アキ</t>
    </rPh>
    <rPh sb="12" eb="13">
      <t>シュンキ</t>
    </rPh>
    <rPh sb="19" eb="20">
      <t>ジョ</t>
    </rPh>
    <rPh sb="20" eb="21">
      <t>ダンシ</t>
    </rPh>
    <rPh sb="22" eb="23">
      <t>ブ</t>
    </rPh>
    <rPh sb="25" eb="26">
      <t>ブ</t>
    </rPh>
    <rPh sb="30" eb="32">
      <t>オオイタ</t>
    </rPh>
    <rPh sb="32" eb="34">
      <t>タイカイ</t>
    </rPh>
    <rPh sb="35" eb="37">
      <t>コジン</t>
    </rPh>
    <rPh sb="37" eb="38">
      <t>ショウ</t>
    </rPh>
    <phoneticPr fontId="3"/>
  </si>
  <si>
    <t>長濱　桃香</t>
  </si>
  <si>
    <t>熊本学園大学</t>
    <phoneticPr fontId="3"/>
  </si>
  <si>
    <t>玉那覇　文美</t>
  </si>
  <si>
    <t>沖縄国際大学</t>
    <phoneticPr fontId="3"/>
  </si>
  <si>
    <t>会場：べっぷアリーナ</t>
    <phoneticPr fontId="3"/>
  </si>
  <si>
    <t>西山　里奈</t>
    <phoneticPr fontId="3"/>
  </si>
  <si>
    <t>大井手　萌子</t>
    <phoneticPr fontId="3"/>
  </si>
  <si>
    <t>大久保　鈴乃</t>
    <phoneticPr fontId="3"/>
  </si>
  <si>
    <t>大浦　瑞季</t>
    <phoneticPr fontId="3"/>
  </si>
  <si>
    <t>田中　未来</t>
    <phoneticPr fontId="3"/>
  </si>
  <si>
    <t>５部決勝トーナメント</t>
    <rPh sb="2" eb="4">
      <t>ケッショウ</t>
    </rPh>
    <phoneticPr fontId="2"/>
  </si>
  <si>
    <t>会場：べっぷアリーナ</t>
  </si>
  <si>
    <t>期間：平成２８年１０月３０日（日）</t>
    <rPh sb="0" eb="2">
      <t>キカン</t>
    </rPh>
    <rPh sb="3" eb="5">
      <t>ヘイセイ</t>
    </rPh>
    <rPh sb="7" eb="8">
      <t>ネン</t>
    </rPh>
    <rPh sb="10" eb="11">
      <t>ガツ</t>
    </rPh>
    <rPh sb="13" eb="14">
      <t>ヒ</t>
    </rPh>
    <rPh sb="15" eb="16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</si>
</sst>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29" x14ac:knownFonts="1">
    <font>
      <sz val="11"/>
      <name val="ＭＳ Ｐゴシック"/>
      <charset val="128"/>
    </font>
    <font>
      <sz val="16"/>
      <name val="ＭＳ Ｐゴシック"/>
      <family val="3"/>
      <charset val="128"/>
    </font>
    <font>
      <sz val="6"/>
      <name val="平成明朝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sz val="12"/>
      <name val="平成明朝"/>
      <charset val="128"/>
    </font>
    <font>
      <b/>
      <sz val="18"/>
      <color indexed="56"/>
      <name val="ＭＳ Ｐゴシック"/>
      <family val="2"/>
      <charset val="128"/>
    </font>
    <font>
      <b/>
      <sz val="12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1" fillId="0" borderId="0" xfId="0" applyFont="1" applyAlignment="1">
      <alignment horizontal="left"/>
    </xf>
    <xf numFmtId="0" fontId="0" fillId="0" borderId="0" xfId="0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5" fillId="0" borderId="7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5" xfId="0" applyBorder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5" fillId="0" borderId="0" xfId="0" applyFont="1">
      <alignment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12" xfId="0" applyBorder="1" applyAlignment="1">
      <alignment horizontal="center" shrinkToFit="1"/>
    </xf>
    <xf numFmtId="0" fontId="0" fillId="0" borderId="0" xfId="0" applyAlignment="1"/>
    <xf numFmtId="0" fontId="4" fillId="0" borderId="7" xfId="0" applyFont="1" applyFill="1" applyBorder="1" applyAlignment="1" applyProtection="1">
      <alignment horizontal="center" vertical="center" shrinkToFit="1"/>
    </xf>
    <xf numFmtId="0" fontId="4" fillId="0" borderId="12" xfId="0" applyFont="1" applyBorder="1" applyAlignment="1" applyProtection="1">
      <alignment horizontal="center"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0" fontId="23" fillId="0" borderId="0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14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1" fillId="0" borderId="0" xfId="0" applyNumberFormat="1" applyFont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0" fillId="0" borderId="0" xfId="0" applyNumberFormat="1" applyFont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5</xdr:row>
      <xdr:rowOff>85725</xdr:rowOff>
    </xdr:from>
    <xdr:to>
      <xdr:col>9</xdr:col>
      <xdr:colOff>76200</xdr:colOff>
      <xdr:row>9</xdr:row>
      <xdr:rowOff>76200</xdr:rowOff>
    </xdr:to>
    <xdr:pic>
      <xdr:nvPicPr>
        <xdr:cNvPr id="2" name="Picture 9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644650" y="1089025"/>
          <a:ext cx="666750" cy="650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91440</xdr:colOff>
      <xdr:row>10</xdr:row>
      <xdr:rowOff>104775</xdr:rowOff>
    </xdr:from>
    <xdr:to>
      <xdr:col>16</xdr:col>
      <xdr:colOff>62230</xdr:colOff>
      <xdr:row>14</xdr:row>
      <xdr:rowOff>85725</xdr:rowOff>
    </xdr:to>
    <xdr:pic>
      <xdr:nvPicPr>
        <xdr:cNvPr id="3" name="Picture 10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2491740" y="1933575"/>
          <a:ext cx="656590" cy="64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95250</xdr:colOff>
      <xdr:row>15</xdr:row>
      <xdr:rowOff>85725</xdr:rowOff>
    </xdr:from>
    <xdr:to>
      <xdr:col>23</xdr:col>
      <xdr:colOff>76200</xdr:colOff>
      <xdr:row>19</xdr:row>
      <xdr:rowOff>76200</xdr:rowOff>
    </xdr:to>
    <xdr:pic>
      <xdr:nvPicPr>
        <xdr:cNvPr id="4" name="Picture 1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3346450" y="2740025"/>
          <a:ext cx="666750" cy="650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95250</xdr:colOff>
      <xdr:row>20</xdr:row>
      <xdr:rowOff>85725</xdr:rowOff>
    </xdr:from>
    <xdr:to>
      <xdr:col>30</xdr:col>
      <xdr:colOff>76200</xdr:colOff>
      <xdr:row>24</xdr:row>
      <xdr:rowOff>76200</xdr:rowOff>
    </xdr:to>
    <xdr:pic>
      <xdr:nvPicPr>
        <xdr:cNvPr id="5" name="Picture 12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4197350" y="3565525"/>
          <a:ext cx="666750" cy="650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95250</xdr:colOff>
      <xdr:row>25</xdr:row>
      <xdr:rowOff>85725</xdr:rowOff>
    </xdr:from>
    <xdr:to>
      <xdr:col>37</xdr:col>
      <xdr:colOff>76200</xdr:colOff>
      <xdr:row>29</xdr:row>
      <xdr:rowOff>76200</xdr:rowOff>
    </xdr:to>
    <xdr:pic>
      <xdr:nvPicPr>
        <xdr:cNvPr id="6" name="Picture 13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5048250" y="4391025"/>
          <a:ext cx="666750" cy="650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95250</xdr:colOff>
      <xdr:row>30</xdr:row>
      <xdr:rowOff>85725</xdr:rowOff>
    </xdr:from>
    <xdr:to>
      <xdr:col>44</xdr:col>
      <xdr:colOff>76200</xdr:colOff>
      <xdr:row>34</xdr:row>
      <xdr:rowOff>76200</xdr:rowOff>
    </xdr:to>
    <xdr:pic>
      <xdr:nvPicPr>
        <xdr:cNvPr id="7" name="Picture 14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5899150" y="5216525"/>
          <a:ext cx="666750" cy="650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5</xdr:row>
      <xdr:rowOff>85725</xdr:rowOff>
    </xdr:from>
    <xdr:to>
      <xdr:col>9</xdr:col>
      <xdr:colOff>76200</xdr:colOff>
      <xdr:row>9</xdr:row>
      <xdr:rowOff>76200</xdr:rowOff>
    </xdr:to>
    <xdr:pic>
      <xdr:nvPicPr>
        <xdr:cNvPr id="2" name="Picture 9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644650" y="1089025"/>
          <a:ext cx="666750" cy="650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91440</xdr:colOff>
      <xdr:row>10</xdr:row>
      <xdr:rowOff>104775</xdr:rowOff>
    </xdr:from>
    <xdr:to>
      <xdr:col>16</xdr:col>
      <xdr:colOff>62230</xdr:colOff>
      <xdr:row>14</xdr:row>
      <xdr:rowOff>85725</xdr:rowOff>
    </xdr:to>
    <xdr:pic>
      <xdr:nvPicPr>
        <xdr:cNvPr id="3" name="Picture 10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2491740" y="1933575"/>
          <a:ext cx="656590" cy="64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95250</xdr:colOff>
      <xdr:row>15</xdr:row>
      <xdr:rowOff>85725</xdr:rowOff>
    </xdr:from>
    <xdr:to>
      <xdr:col>23</xdr:col>
      <xdr:colOff>76200</xdr:colOff>
      <xdr:row>19</xdr:row>
      <xdr:rowOff>76200</xdr:rowOff>
    </xdr:to>
    <xdr:pic>
      <xdr:nvPicPr>
        <xdr:cNvPr id="4" name="Picture 1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3346450" y="2740025"/>
          <a:ext cx="666750" cy="650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95250</xdr:colOff>
      <xdr:row>20</xdr:row>
      <xdr:rowOff>85725</xdr:rowOff>
    </xdr:from>
    <xdr:to>
      <xdr:col>30</xdr:col>
      <xdr:colOff>76200</xdr:colOff>
      <xdr:row>24</xdr:row>
      <xdr:rowOff>76200</xdr:rowOff>
    </xdr:to>
    <xdr:pic>
      <xdr:nvPicPr>
        <xdr:cNvPr id="5" name="Picture 12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4197350" y="3565525"/>
          <a:ext cx="666750" cy="650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95250</xdr:colOff>
      <xdr:row>25</xdr:row>
      <xdr:rowOff>85725</xdr:rowOff>
    </xdr:from>
    <xdr:to>
      <xdr:col>37</xdr:col>
      <xdr:colOff>76200</xdr:colOff>
      <xdr:row>29</xdr:row>
      <xdr:rowOff>76200</xdr:rowOff>
    </xdr:to>
    <xdr:pic>
      <xdr:nvPicPr>
        <xdr:cNvPr id="6" name="Picture 13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5048250" y="4391025"/>
          <a:ext cx="666750" cy="650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95250</xdr:colOff>
      <xdr:row>30</xdr:row>
      <xdr:rowOff>85725</xdr:rowOff>
    </xdr:from>
    <xdr:to>
      <xdr:col>44</xdr:col>
      <xdr:colOff>76200</xdr:colOff>
      <xdr:row>34</xdr:row>
      <xdr:rowOff>76200</xdr:rowOff>
    </xdr:to>
    <xdr:pic>
      <xdr:nvPicPr>
        <xdr:cNvPr id="7" name="Picture 14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5899150" y="5216525"/>
          <a:ext cx="666750" cy="650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5</xdr:row>
      <xdr:rowOff>85725</xdr:rowOff>
    </xdr:from>
    <xdr:to>
      <xdr:col>9</xdr:col>
      <xdr:colOff>76200</xdr:colOff>
      <xdr:row>9</xdr:row>
      <xdr:rowOff>76200</xdr:rowOff>
    </xdr:to>
    <xdr:pic>
      <xdr:nvPicPr>
        <xdr:cNvPr id="2" name="Picture 9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644650" y="1089025"/>
          <a:ext cx="666750" cy="650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91440</xdr:colOff>
      <xdr:row>10</xdr:row>
      <xdr:rowOff>104775</xdr:rowOff>
    </xdr:from>
    <xdr:to>
      <xdr:col>16</xdr:col>
      <xdr:colOff>62230</xdr:colOff>
      <xdr:row>14</xdr:row>
      <xdr:rowOff>85725</xdr:rowOff>
    </xdr:to>
    <xdr:pic>
      <xdr:nvPicPr>
        <xdr:cNvPr id="3" name="Picture 10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2491740" y="1933575"/>
          <a:ext cx="656590" cy="64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95250</xdr:colOff>
      <xdr:row>15</xdr:row>
      <xdr:rowOff>85725</xdr:rowOff>
    </xdr:from>
    <xdr:to>
      <xdr:col>23</xdr:col>
      <xdr:colOff>76200</xdr:colOff>
      <xdr:row>19</xdr:row>
      <xdr:rowOff>76200</xdr:rowOff>
    </xdr:to>
    <xdr:pic>
      <xdr:nvPicPr>
        <xdr:cNvPr id="4" name="Picture 1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3346450" y="2740025"/>
          <a:ext cx="666750" cy="650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95250</xdr:colOff>
      <xdr:row>20</xdr:row>
      <xdr:rowOff>85725</xdr:rowOff>
    </xdr:from>
    <xdr:to>
      <xdr:col>30</xdr:col>
      <xdr:colOff>76200</xdr:colOff>
      <xdr:row>24</xdr:row>
      <xdr:rowOff>76200</xdr:rowOff>
    </xdr:to>
    <xdr:pic>
      <xdr:nvPicPr>
        <xdr:cNvPr id="5" name="Picture 12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4197350" y="3565525"/>
          <a:ext cx="666750" cy="650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95250</xdr:colOff>
      <xdr:row>25</xdr:row>
      <xdr:rowOff>85725</xdr:rowOff>
    </xdr:from>
    <xdr:to>
      <xdr:col>37</xdr:col>
      <xdr:colOff>76200</xdr:colOff>
      <xdr:row>29</xdr:row>
      <xdr:rowOff>76200</xdr:rowOff>
    </xdr:to>
    <xdr:pic>
      <xdr:nvPicPr>
        <xdr:cNvPr id="6" name="Picture 13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5048250" y="4391025"/>
          <a:ext cx="666750" cy="650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95250</xdr:colOff>
      <xdr:row>30</xdr:row>
      <xdr:rowOff>85725</xdr:rowOff>
    </xdr:from>
    <xdr:to>
      <xdr:col>44</xdr:col>
      <xdr:colOff>76200</xdr:colOff>
      <xdr:row>34</xdr:row>
      <xdr:rowOff>76200</xdr:rowOff>
    </xdr:to>
    <xdr:pic>
      <xdr:nvPicPr>
        <xdr:cNvPr id="7" name="Picture 14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5899150" y="5216525"/>
          <a:ext cx="666750" cy="650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5</xdr:row>
      <xdr:rowOff>85725</xdr:rowOff>
    </xdr:from>
    <xdr:to>
      <xdr:col>9</xdr:col>
      <xdr:colOff>76200</xdr:colOff>
      <xdr:row>9</xdr:row>
      <xdr:rowOff>76200</xdr:rowOff>
    </xdr:to>
    <xdr:pic>
      <xdr:nvPicPr>
        <xdr:cNvPr id="2" name="Picture 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746250" y="1089025"/>
          <a:ext cx="666750" cy="650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10</xdr:row>
      <xdr:rowOff>104775</xdr:rowOff>
    </xdr:from>
    <xdr:to>
      <xdr:col>16</xdr:col>
      <xdr:colOff>133350</xdr:colOff>
      <xdr:row>14</xdr:row>
      <xdr:rowOff>85725</xdr:rowOff>
    </xdr:to>
    <xdr:pic>
      <xdr:nvPicPr>
        <xdr:cNvPr id="3" name="Picture 2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2667000" y="1933575"/>
          <a:ext cx="654050" cy="64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95250</xdr:colOff>
      <xdr:row>15</xdr:row>
      <xdr:rowOff>85725</xdr:rowOff>
    </xdr:from>
    <xdr:to>
      <xdr:col>23</xdr:col>
      <xdr:colOff>76200</xdr:colOff>
      <xdr:row>19</xdr:row>
      <xdr:rowOff>76200</xdr:rowOff>
    </xdr:to>
    <xdr:pic>
      <xdr:nvPicPr>
        <xdr:cNvPr id="4" name="Picture 3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3448050" y="2740025"/>
          <a:ext cx="666750" cy="650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95250</xdr:colOff>
      <xdr:row>20</xdr:row>
      <xdr:rowOff>85725</xdr:rowOff>
    </xdr:from>
    <xdr:to>
      <xdr:col>30</xdr:col>
      <xdr:colOff>76200</xdr:colOff>
      <xdr:row>24</xdr:row>
      <xdr:rowOff>76200</xdr:rowOff>
    </xdr:to>
    <xdr:pic>
      <xdr:nvPicPr>
        <xdr:cNvPr id="5" name="Picture 4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4298950" y="3565525"/>
          <a:ext cx="666750" cy="650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95250</xdr:colOff>
      <xdr:row>25</xdr:row>
      <xdr:rowOff>85725</xdr:rowOff>
    </xdr:from>
    <xdr:to>
      <xdr:col>37</xdr:col>
      <xdr:colOff>76200</xdr:colOff>
      <xdr:row>29</xdr:row>
      <xdr:rowOff>76200</xdr:rowOff>
    </xdr:to>
    <xdr:pic>
      <xdr:nvPicPr>
        <xdr:cNvPr id="6" name="Picture 5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5149850" y="4391025"/>
          <a:ext cx="666750" cy="650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0</xdr:colOff>
      <xdr:row>30</xdr:row>
      <xdr:rowOff>0</xdr:rowOff>
    </xdr:from>
    <xdr:to>
      <xdr:col>38</xdr:col>
      <xdr:colOff>0</xdr:colOff>
      <xdr:row>30</xdr:row>
      <xdr:rowOff>0</xdr:rowOff>
    </xdr:to>
    <xdr:pic>
      <xdr:nvPicPr>
        <xdr:cNvPr id="7" name="Picture 6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5905500" y="5130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5</xdr:row>
      <xdr:rowOff>85725</xdr:rowOff>
    </xdr:from>
    <xdr:to>
      <xdr:col>9</xdr:col>
      <xdr:colOff>76200</xdr:colOff>
      <xdr:row>9</xdr:row>
      <xdr:rowOff>76200</xdr:rowOff>
    </xdr:to>
    <xdr:pic>
      <xdr:nvPicPr>
        <xdr:cNvPr id="2" name="Picture 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644650" y="1089025"/>
          <a:ext cx="666750" cy="650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10</xdr:row>
      <xdr:rowOff>104775</xdr:rowOff>
    </xdr:from>
    <xdr:to>
      <xdr:col>16</xdr:col>
      <xdr:colOff>133350</xdr:colOff>
      <xdr:row>14</xdr:row>
      <xdr:rowOff>85725</xdr:rowOff>
    </xdr:to>
    <xdr:pic>
      <xdr:nvPicPr>
        <xdr:cNvPr id="3" name="Picture 2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2565400" y="1933575"/>
          <a:ext cx="654050" cy="64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95250</xdr:colOff>
      <xdr:row>15</xdr:row>
      <xdr:rowOff>85725</xdr:rowOff>
    </xdr:from>
    <xdr:to>
      <xdr:col>23</xdr:col>
      <xdr:colOff>76200</xdr:colOff>
      <xdr:row>19</xdr:row>
      <xdr:rowOff>76200</xdr:rowOff>
    </xdr:to>
    <xdr:pic>
      <xdr:nvPicPr>
        <xdr:cNvPr id="4" name="Picture 3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3346450" y="2740025"/>
          <a:ext cx="666750" cy="650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95250</xdr:colOff>
      <xdr:row>20</xdr:row>
      <xdr:rowOff>85725</xdr:rowOff>
    </xdr:from>
    <xdr:to>
      <xdr:col>30</xdr:col>
      <xdr:colOff>76200</xdr:colOff>
      <xdr:row>24</xdr:row>
      <xdr:rowOff>76200</xdr:rowOff>
    </xdr:to>
    <xdr:pic>
      <xdr:nvPicPr>
        <xdr:cNvPr id="5" name="Picture 4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4197350" y="3565525"/>
          <a:ext cx="666750" cy="650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0</xdr:colOff>
      <xdr:row>25</xdr:row>
      <xdr:rowOff>0</xdr:rowOff>
    </xdr:from>
    <xdr:to>
      <xdr:col>31</xdr:col>
      <xdr:colOff>0</xdr:colOff>
      <xdr:row>25</xdr:row>
      <xdr:rowOff>0</xdr:rowOff>
    </xdr:to>
    <xdr:pic>
      <xdr:nvPicPr>
        <xdr:cNvPr id="6" name="Picture 6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4953000" y="4305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35"/>
  <sheetViews>
    <sheetView zoomScale="130" zoomScaleNormal="130" zoomScalePageLayoutView="130" workbookViewId="0">
      <selection activeCell="B3" sqref="B3"/>
    </sheetView>
  </sheetViews>
  <sheetFormatPr baseColWidth="12" defaultColWidth="7.6640625" defaultRowHeight="14" x14ac:dyDescent="0.15"/>
  <cols>
    <col min="1" max="2" width="4" customWidth="1"/>
    <col min="3" max="3" width="12.33203125" customWidth="1"/>
    <col min="4" max="4" width="2.1640625" customWidth="1"/>
    <col min="5" max="5" width="2.1640625" hidden="1" customWidth="1"/>
    <col min="6" max="6" width="2.33203125" customWidth="1"/>
    <col min="7" max="7" width="2.1640625" customWidth="1"/>
    <col min="8" max="8" width="2.33203125" customWidth="1"/>
    <col min="9" max="9" width="2.1640625" hidden="1" customWidth="1"/>
    <col min="10" max="11" width="2.1640625" customWidth="1"/>
    <col min="12" max="12" width="2.1640625" hidden="1" customWidth="1"/>
    <col min="13" max="13" width="2.33203125" customWidth="1"/>
    <col min="14" max="14" width="2.1640625" customWidth="1"/>
    <col min="15" max="15" width="2.33203125" customWidth="1"/>
    <col min="16" max="16" width="2.1640625" hidden="1" customWidth="1"/>
    <col min="17" max="18" width="2.1640625" customWidth="1"/>
    <col min="19" max="19" width="2.1640625" hidden="1" customWidth="1"/>
    <col min="20" max="20" width="2.33203125" customWidth="1"/>
    <col min="21" max="21" width="2.1640625" customWidth="1"/>
    <col min="22" max="22" width="2.33203125" customWidth="1"/>
    <col min="23" max="23" width="2.1640625" hidden="1" customWidth="1"/>
    <col min="24" max="25" width="2.1640625" customWidth="1"/>
    <col min="26" max="26" width="2.1640625" hidden="1" customWidth="1"/>
    <col min="27" max="27" width="2.33203125" customWidth="1"/>
    <col min="28" max="28" width="2.1640625" customWidth="1"/>
    <col min="29" max="29" width="2.33203125" customWidth="1"/>
    <col min="30" max="30" width="2.1640625" hidden="1" customWidth="1"/>
    <col min="31" max="32" width="2.1640625" customWidth="1"/>
    <col min="33" max="33" width="2.1640625" hidden="1" customWidth="1"/>
    <col min="34" max="34" width="2.33203125" customWidth="1"/>
    <col min="35" max="35" width="2.1640625" customWidth="1"/>
    <col min="36" max="36" width="2.33203125" customWidth="1"/>
    <col min="37" max="37" width="2.1640625" hidden="1" customWidth="1"/>
    <col min="38" max="39" width="2.1640625" customWidth="1"/>
    <col min="40" max="40" width="2.1640625" hidden="1" customWidth="1"/>
    <col min="41" max="41" width="2.33203125" customWidth="1"/>
    <col min="42" max="42" width="2.1640625" customWidth="1"/>
    <col min="43" max="43" width="2.33203125" customWidth="1"/>
    <col min="44" max="44" width="2.1640625" hidden="1" customWidth="1"/>
    <col min="45" max="45" width="2.1640625" customWidth="1"/>
    <col min="46" max="47" width="3.6640625" customWidth="1"/>
    <col min="48" max="49" width="6.83203125" customWidth="1"/>
    <col min="50" max="50" width="3.83203125" customWidth="1"/>
  </cols>
  <sheetData>
    <row r="1" spans="2:52" ht="19" x14ac:dyDescent="0.15">
      <c r="B1" s="1" t="s">
        <v>114</v>
      </c>
    </row>
    <row r="2" spans="2:52" x14ac:dyDescent="0.15">
      <c r="B2" s="61" t="s">
        <v>115</v>
      </c>
    </row>
    <row r="3" spans="2:52" x14ac:dyDescent="0.15">
      <c r="B3" s="61" t="s">
        <v>199</v>
      </c>
    </row>
    <row r="5" spans="2:52" ht="18" customHeight="1" x14ac:dyDescent="0.15">
      <c r="B5" s="66"/>
      <c r="C5" s="67" t="s">
        <v>6</v>
      </c>
      <c r="D5" s="84" t="str">
        <f>C8</f>
        <v>熊本学園大学</v>
      </c>
      <c r="E5" s="85"/>
      <c r="F5" s="85"/>
      <c r="G5" s="85"/>
      <c r="H5" s="85"/>
      <c r="I5" s="85"/>
      <c r="J5" s="86"/>
      <c r="K5" s="84" t="str">
        <f>C13</f>
        <v>香蘭女子大学</v>
      </c>
      <c r="L5" s="85"/>
      <c r="M5" s="85"/>
      <c r="N5" s="85"/>
      <c r="O5" s="85"/>
      <c r="P5" s="85"/>
      <c r="Q5" s="86"/>
      <c r="R5" s="84" t="str">
        <f>C18</f>
        <v>名桜大学</v>
      </c>
      <c r="S5" s="85"/>
      <c r="T5" s="85"/>
      <c r="U5" s="85"/>
      <c r="V5" s="85"/>
      <c r="W5" s="85"/>
      <c r="X5" s="86"/>
      <c r="Y5" s="84" t="str">
        <f>C23</f>
        <v>鹿児島大学</v>
      </c>
      <c r="Z5" s="85"/>
      <c r="AA5" s="85"/>
      <c r="AB5" s="85"/>
      <c r="AC5" s="85"/>
      <c r="AD5" s="85"/>
      <c r="AE5" s="86"/>
      <c r="AF5" s="84" t="str">
        <f>C28</f>
        <v>中村学園大学</v>
      </c>
      <c r="AG5" s="85"/>
      <c r="AH5" s="85"/>
      <c r="AI5" s="85"/>
      <c r="AJ5" s="85"/>
      <c r="AK5" s="85"/>
      <c r="AL5" s="86"/>
      <c r="AM5" s="84" t="str">
        <f>C33</f>
        <v>中九州短期大学</v>
      </c>
      <c r="AN5" s="85"/>
      <c r="AO5" s="85"/>
      <c r="AP5" s="85"/>
      <c r="AQ5" s="85"/>
      <c r="AR5" s="85"/>
      <c r="AS5" s="86"/>
      <c r="AT5" s="45" t="s">
        <v>12</v>
      </c>
      <c r="AU5" s="44" t="s">
        <v>13</v>
      </c>
      <c r="AV5" s="68" t="s">
        <v>14</v>
      </c>
      <c r="AW5" s="69" t="s">
        <v>2</v>
      </c>
      <c r="AX5" s="70" t="s">
        <v>3</v>
      </c>
      <c r="AY5" s="2"/>
    </row>
    <row r="6" spans="2:52" ht="13" customHeight="1" x14ac:dyDescent="0.15">
      <c r="B6" s="46"/>
      <c r="C6" s="75"/>
      <c r="D6" s="47"/>
      <c r="E6" s="47"/>
      <c r="F6" s="47"/>
      <c r="G6" s="47"/>
      <c r="H6" s="47"/>
      <c r="I6" s="47"/>
      <c r="J6" s="48"/>
      <c r="K6" s="46" t="str">
        <f>IF(OR(K8&gt;=2,Q8&gt;=2),IF(K8&gt;Q8,"○","●"),"-")</f>
        <v>○</v>
      </c>
      <c r="L6" s="47"/>
      <c r="M6" s="47"/>
      <c r="N6" s="47"/>
      <c r="O6" s="47"/>
      <c r="P6" s="47"/>
      <c r="Q6" s="48"/>
      <c r="R6" s="46" t="str">
        <f>IF(OR(R8&gt;=2,X8&gt;=2),IF(R8&gt;X8,"○","●"),"-")</f>
        <v>○</v>
      </c>
      <c r="S6" s="47"/>
      <c r="T6" s="47"/>
      <c r="U6" s="47"/>
      <c r="V6" s="47"/>
      <c r="W6" s="47"/>
      <c r="X6" s="48"/>
      <c r="Y6" s="46" t="str">
        <f>IF(OR(Y8&gt;=2,AE8&gt;=2),IF(Y8&gt;AE8,"○","●"),"-")</f>
        <v>○</v>
      </c>
      <c r="Z6" s="47"/>
      <c r="AA6" s="47"/>
      <c r="AB6" s="47"/>
      <c r="AC6" s="47"/>
      <c r="AD6" s="47"/>
      <c r="AE6" s="48"/>
      <c r="AF6" s="46" t="str">
        <f>IF(OR(AF8&gt;=2,AL8&gt;=2),IF(AF8&gt;AL8,"○","●"),"-")</f>
        <v>○</v>
      </c>
      <c r="AG6" s="47"/>
      <c r="AH6" s="47"/>
      <c r="AI6" s="47"/>
      <c r="AJ6" s="47"/>
      <c r="AK6" s="47"/>
      <c r="AL6" s="48"/>
      <c r="AM6" s="46" t="str">
        <f>IF(OR(AM8&gt;=2,AS8&gt;=2),IF(AM8&gt;AS8,"○","●"),"-")</f>
        <v>○</v>
      </c>
      <c r="AN6" s="47"/>
      <c r="AO6" s="47"/>
      <c r="AP6" s="47"/>
      <c r="AQ6" s="47"/>
      <c r="AR6" s="47"/>
      <c r="AS6" s="48"/>
      <c r="AT6" s="87">
        <f>COUNTIF(D6:AS6,"○")</f>
        <v>5</v>
      </c>
      <c r="AU6" s="87">
        <f>COUNTIF(D6:AS6,"●")</f>
        <v>0</v>
      </c>
      <c r="AV6" s="87">
        <f>D8+K8+R8+Y8+AF8+AM8</f>
        <v>10</v>
      </c>
      <c r="AW6" s="87">
        <f>J8+Q8+X8+AE8+AL8+AS8</f>
        <v>0</v>
      </c>
      <c r="AX6" s="91">
        <v>1</v>
      </c>
      <c r="AY6" s="2"/>
    </row>
    <row r="7" spans="2:52" ht="13" customHeight="1" x14ac:dyDescent="0.15">
      <c r="B7" s="46"/>
      <c r="C7" s="76"/>
      <c r="D7" s="47"/>
      <c r="E7" s="47"/>
      <c r="F7" s="47"/>
      <c r="G7" s="47"/>
      <c r="H7" s="47"/>
      <c r="I7" s="47"/>
      <c r="J7" s="48"/>
      <c r="K7" s="3"/>
      <c r="L7" s="47">
        <f>IF(M7&gt;O7,1,0)</f>
        <v>1</v>
      </c>
      <c r="M7" s="4">
        <v>25</v>
      </c>
      <c r="N7" s="47" t="str">
        <f>IF(M7="","","－")</f>
        <v>－</v>
      </c>
      <c r="O7" s="4">
        <v>19</v>
      </c>
      <c r="P7" s="47">
        <f>IF(M7&lt;O7,1,0)</f>
        <v>0</v>
      </c>
      <c r="Q7" s="48"/>
      <c r="R7" s="3"/>
      <c r="S7" s="47">
        <f>IF(T7&gt;V7,1,0)</f>
        <v>1</v>
      </c>
      <c r="T7" s="4">
        <v>25</v>
      </c>
      <c r="U7" s="47" t="str">
        <f>IF(T7="","","－")</f>
        <v>－</v>
      </c>
      <c r="V7" s="4">
        <v>13</v>
      </c>
      <c r="W7" s="47">
        <f>IF(T7&lt;V7,1,0)</f>
        <v>0</v>
      </c>
      <c r="X7" s="48"/>
      <c r="Y7" s="3"/>
      <c r="Z7" s="47">
        <f>IF(AA7&gt;AC7,1,0)</f>
        <v>1</v>
      </c>
      <c r="AA7" s="4">
        <v>25</v>
      </c>
      <c r="AB7" s="47" t="str">
        <f>IF(AA7="","","－")</f>
        <v>－</v>
      </c>
      <c r="AC7" s="4">
        <v>17</v>
      </c>
      <c r="AD7" s="47">
        <f>IF(AA7&lt;AC7,1,0)</f>
        <v>0</v>
      </c>
      <c r="AE7" s="48"/>
      <c r="AF7" s="3"/>
      <c r="AG7" s="47">
        <f>IF(AH7&gt;AJ7,1,0)</f>
        <v>1</v>
      </c>
      <c r="AH7" s="4">
        <v>25</v>
      </c>
      <c r="AI7" s="47" t="str">
        <f>IF(AH7="","","－")</f>
        <v>－</v>
      </c>
      <c r="AJ7" s="4">
        <v>22</v>
      </c>
      <c r="AK7" s="47">
        <f>IF(AH7&lt;AJ7,1,0)</f>
        <v>0</v>
      </c>
      <c r="AL7" s="48"/>
      <c r="AM7" s="3"/>
      <c r="AN7" s="47">
        <f>IF(AO7&gt;AQ7,1,0)</f>
        <v>1</v>
      </c>
      <c r="AO7" s="4">
        <v>25</v>
      </c>
      <c r="AP7" s="47" t="str">
        <f>IF(AO7="","","－")</f>
        <v>－</v>
      </c>
      <c r="AQ7" s="4">
        <v>19</v>
      </c>
      <c r="AR7" s="47">
        <f>IF(AO7&lt;AQ7,1,0)</f>
        <v>0</v>
      </c>
      <c r="AS7" s="48"/>
      <c r="AT7" s="88"/>
      <c r="AU7" s="88"/>
      <c r="AV7" s="89"/>
      <c r="AW7" s="89"/>
      <c r="AX7" s="92"/>
    </row>
    <row r="8" spans="2:52" ht="13" customHeight="1" x14ac:dyDescent="0.15">
      <c r="B8" s="46">
        <v>1</v>
      </c>
      <c r="C8" s="73" t="s">
        <v>163</v>
      </c>
      <c r="D8" s="47"/>
      <c r="E8" s="47"/>
      <c r="F8" s="47"/>
      <c r="G8" s="47"/>
      <c r="H8" s="47"/>
      <c r="I8" s="47"/>
      <c r="J8" s="48"/>
      <c r="K8" s="46">
        <f>L7+L8+L9</f>
        <v>2</v>
      </c>
      <c r="L8" s="47">
        <f>IF(M8&gt;O8,1,0)</f>
        <v>1</v>
      </c>
      <c r="M8" s="4">
        <v>25</v>
      </c>
      <c r="N8" s="47" t="str">
        <f>IF(M8="","","－")</f>
        <v>－</v>
      </c>
      <c r="O8" s="4">
        <v>17</v>
      </c>
      <c r="P8" s="47">
        <f>IF(M8&lt;O8,1,0)</f>
        <v>0</v>
      </c>
      <c r="Q8" s="48">
        <f>P7+P8+P9</f>
        <v>0</v>
      </c>
      <c r="R8" s="46">
        <f>S7+S8+S9</f>
        <v>2</v>
      </c>
      <c r="S8" s="47">
        <f>IF(T8&gt;V8,1,0)</f>
        <v>1</v>
      </c>
      <c r="T8" s="4">
        <v>25</v>
      </c>
      <c r="U8" s="47" t="str">
        <f>IF(T8="","","－")</f>
        <v>－</v>
      </c>
      <c r="V8" s="4">
        <v>16</v>
      </c>
      <c r="W8" s="47">
        <f>IF(T8&lt;V8,1,0)</f>
        <v>0</v>
      </c>
      <c r="X8" s="48">
        <f>W7+W8+W9</f>
        <v>0</v>
      </c>
      <c r="Y8" s="46">
        <f>Z7+Z8+Z9</f>
        <v>2</v>
      </c>
      <c r="Z8" s="47">
        <f>IF(AA8&gt;AC8,1,0)</f>
        <v>1</v>
      </c>
      <c r="AA8" s="4">
        <v>25</v>
      </c>
      <c r="AB8" s="47" t="str">
        <f>IF(AA8="","","－")</f>
        <v>－</v>
      </c>
      <c r="AC8" s="4">
        <v>19</v>
      </c>
      <c r="AD8" s="47">
        <f>IF(AA8&lt;AC8,1,0)</f>
        <v>0</v>
      </c>
      <c r="AE8" s="48">
        <f>AD7+AD8+AD9</f>
        <v>0</v>
      </c>
      <c r="AF8" s="46">
        <f>AG7+AG8+AG9</f>
        <v>2</v>
      </c>
      <c r="AG8" s="47">
        <f>IF(AH8&gt;AJ8,1,0)</f>
        <v>1</v>
      </c>
      <c r="AH8" s="4">
        <v>26</v>
      </c>
      <c r="AI8" s="47" t="str">
        <f>IF(AH8="","","－")</f>
        <v>－</v>
      </c>
      <c r="AJ8" s="4">
        <v>24</v>
      </c>
      <c r="AK8" s="47">
        <f>IF(AH8&lt;AJ8,1,0)</f>
        <v>0</v>
      </c>
      <c r="AL8" s="48">
        <f>AK7+AK8+AK9</f>
        <v>0</v>
      </c>
      <c r="AM8" s="46">
        <f>AN7+AN8+AN9</f>
        <v>2</v>
      </c>
      <c r="AN8" s="47">
        <f>IF(AO8&gt;AQ8,1,0)</f>
        <v>1</v>
      </c>
      <c r="AO8" s="4">
        <v>27</v>
      </c>
      <c r="AP8" s="47" t="str">
        <f>IF(AO8="","","－")</f>
        <v>－</v>
      </c>
      <c r="AQ8" s="4">
        <v>25</v>
      </c>
      <c r="AR8" s="47">
        <f>IF(AO8&lt;AQ8,1,0)</f>
        <v>0</v>
      </c>
      <c r="AS8" s="48">
        <f>AR7+AR8+AR9</f>
        <v>0</v>
      </c>
      <c r="AT8" s="94">
        <f>SUM(M7:M9,T7:T9,F7:F9,AA7:AA9,AH7:AH9,AO7:AO9)</f>
        <v>253</v>
      </c>
      <c r="AU8" s="95"/>
      <c r="AV8" s="89"/>
      <c r="AW8" s="89"/>
      <c r="AX8" s="92"/>
    </row>
    <row r="9" spans="2:52" ht="13" customHeight="1" x14ac:dyDescent="0.15">
      <c r="B9" s="46"/>
      <c r="C9" s="76"/>
      <c r="D9" s="47"/>
      <c r="E9" s="47"/>
      <c r="F9" s="47"/>
      <c r="G9" s="47"/>
      <c r="H9" s="47"/>
      <c r="I9" s="47"/>
      <c r="J9" s="48"/>
      <c r="K9" s="46"/>
      <c r="L9" s="47">
        <f>IF(M9&gt;O9,1,0)</f>
        <v>0</v>
      </c>
      <c r="M9" s="4"/>
      <c r="N9" s="47" t="str">
        <f>IF(M9="","","－")</f>
        <v/>
      </c>
      <c r="O9" s="4"/>
      <c r="P9" s="47">
        <f>IF(M9&lt;O9,1,0)</f>
        <v>0</v>
      </c>
      <c r="Q9" s="48"/>
      <c r="R9" s="46"/>
      <c r="S9" s="47">
        <f>IF(T9&gt;V9,1,0)</f>
        <v>0</v>
      </c>
      <c r="T9" s="4"/>
      <c r="U9" s="47" t="str">
        <f>IF(T9="","","－")</f>
        <v/>
      </c>
      <c r="V9" s="4"/>
      <c r="W9" s="47">
        <f>IF(T9&lt;V9,1,0)</f>
        <v>0</v>
      </c>
      <c r="X9" s="48"/>
      <c r="Y9" s="46"/>
      <c r="Z9" s="47">
        <f>IF(AA9&gt;AC9,1,0)</f>
        <v>0</v>
      </c>
      <c r="AA9" s="4"/>
      <c r="AB9" s="47" t="str">
        <f>IF(AA9="","","－")</f>
        <v/>
      </c>
      <c r="AC9" s="4"/>
      <c r="AD9" s="47">
        <f>IF(AA9&lt;AC9,1,0)</f>
        <v>0</v>
      </c>
      <c r="AE9" s="48"/>
      <c r="AF9" s="46"/>
      <c r="AG9" s="47">
        <f>IF(AH9&gt;AJ9,1,0)</f>
        <v>0</v>
      </c>
      <c r="AH9" s="4"/>
      <c r="AI9" s="47" t="str">
        <f>IF(AH9="","","－")</f>
        <v/>
      </c>
      <c r="AJ9" s="4"/>
      <c r="AK9" s="47">
        <f>IF(AH9&lt;AJ9,1,0)</f>
        <v>0</v>
      </c>
      <c r="AL9" s="48"/>
      <c r="AM9" s="46"/>
      <c r="AN9" s="47">
        <f>IF(AO9&gt;AQ9,1,0)</f>
        <v>0</v>
      </c>
      <c r="AO9" s="4"/>
      <c r="AP9" s="47" t="str">
        <f>IF(AO9="","","－")</f>
        <v/>
      </c>
      <c r="AQ9" s="4"/>
      <c r="AR9" s="47">
        <f>IF(AO9&lt;AQ9,1,0)</f>
        <v>0</v>
      </c>
      <c r="AS9" s="48"/>
      <c r="AT9" s="94">
        <f>SUM(O7:O9,V7:V9,H7:H9,AC7:AC9,AJ7:AJ9,AQ7:AQ9)</f>
        <v>191</v>
      </c>
      <c r="AU9" s="96"/>
      <c r="AV9" s="90"/>
      <c r="AW9" s="90"/>
      <c r="AX9" s="92"/>
    </row>
    <row r="10" spans="2:52" ht="13" customHeight="1" x14ac:dyDescent="0.15">
      <c r="B10" s="46"/>
      <c r="C10" s="77"/>
      <c r="D10" s="50"/>
      <c r="E10" s="50"/>
      <c r="F10" s="50"/>
      <c r="G10" s="50"/>
      <c r="H10" s="50"/>
      <c r="I10" s="50"/>
      <c r="J10" s="51"/>
      <c r="K10" s="49"/>
      <c r="L10" s="50"/>
      <c r="M10" s="50"/>
      <c r="N10" s="50"/>
      <c r="O10" s="50"/>
      <c r="P10" s="50"/>
      <c r="Q10" s="51"/>
      <c r="R10" s="49"/>
      <c r="S10" s="50"/>
      <c r="T10" s="50"/>
      <c r="U10" s="50"/>
      <c r="V10" s="50"/>
      <c r="W10" s="50"/>
      <c r="X10" s="51"/>
      <c r="Y10" s="49"/>
      <c r="Z10" s="50"/>
      <c r="AA10" s="50"/>
      <c r="AB10" s="50"/>
      <c r="AC10" s="50"/>
      <c r="AD10" s="50"/>
      <c r="AE10" s="51"/>
      <c r="AF10" s="49"/>
      <c r="AG10" s="50"/>
      <c r="AH10" s="50"/>
      <c r="AI10" s="50"/>
      <c r="AJ10" s="50"/>
      <c r="AK10" s="50"/>
      <c r="AL10" s="51"/>
      <c r="AM10" s="49"/>
      <c r="AN10" s="50"/>
      <c r="AO10" s="50"/>
      <c r="AP10" s="50"/>
      <c r="AQ10" s="50"/>
      <c r="AR10" s="50"/>
      <c r="AS10" s="51"/>
      <c r="AT10" s="97">
        <f>IF(AT9&gt;0,AT8/AT9,"-")</f>
        <v>1.3246073298429319</v>
      </c>
      <c r="AU10" s="96"/>
      <c r="AV10" s="97" t="str">
        <f>IF(AW6&gt;0,AV6/AW6,"-")</f>
        <v>-</v>
      </c>
      <c r="AW10" s="95"/>
      <c r="AX10" s="93"/>
    </row>
    <row r="11" spans="2:52" ht="13" customHeight="1" x14ac:dyDescent="0.15">
      <c r="B11" s="43"/>
      <c r="C11" s="75"/>
      <c r="D11" s="47" t="str">
        <f>IF(OR(D13&gt;=2,J13&gt;=2),IF(D13&gt;J13,"○","●"),"-")</f>
        <v>●</v>
      </c>
      <c r="E11" s="44"/>
      <c r="F11" s="44"/>
      <c r="G11" s="44"/>
      <c r="H11" s="44"/>
      <c r="I11" s="44"/>
      <c r="J11" s="45"/>
      <c r="K11" s="43"/>
      <c r="L11" s="44"/>
      <c r="M11" s="44"/>
      <c r="N11" s="44"/>
      <c r="O11" s="44"/>
      <c r="P11" s="44"/>
      <c r="Q11" s="45"/>
      <c r="R11" s="46" t="str">
        <f>IF(OR(R13&gt;=2,X13&gt;=2),IF(R13&gt;X13,"○","●"),"-")</f>
        <v>●</v>
      </c>
      <c r="S11" s="47"/>
      <c r="T11" s="47"/>
      <c r="U11" s="47"/>
      <c r="V11" s="47"/>
      <c r="W11" s="47"/>
      <c r="X11" s="48"/>
      <c r="Y11" s="46" t="str">
        <f>IF(OR(Y13&gt;=2,AE13&gt;=2),IF(Y13&gt;AE13,"○","●"),"-")</f>
        <v>○</v>
      </c>
      <c r="Z11" s="47"/>
      <c r="AA11" s="47"/>
      <c r="AB11" s="47"/>
      <c r="AC11" s="47"/>
      <c r="AD11" s="47"/>
      <c r="AE11" s="48"/>
      <c r="AF11" s="46" t="str">
        <f>IF(OR(AF13&gt;=2,AL13&gt;=2),IF(AF13&gt;AL13,"○","●"),"-")</f>
        <v>●</v>
      </c>
      <c r="AG11" s="47"/>
      <c r="AH11" s="47"/>
      <c r="AI11" s="47"/>
      <c r="AJ11" s="47"/>
      <c r="AK11" s="47"/>
      <c r="AL11" s="48"/>
      <c r="AM11" s="46" t="str">
        <f>IF(OR(AM13&gt;=2,AS13&gt;=2),IF(AM13&gt;AS13,"○","●"),"-")</f>
        <v>○</v>
      </c>
      <c r="AN11" s="47"/>
      <c r="AO11" s="47"/>
      <c r="AP11" s="47"/>
      <c r="AQ11" s="47"/>
      <c r="AR11" s="47"/>
      <c r="AS11" s="48"/>
      <c r="AT11" s="87">
        <f>COUNTIF(D11:AS11,"○")</f>
        <v>2</v>
      </c>
      <c r="AU11" s="87">
        <f>COUNTIF(D11:AS11,"●")</f>
        <v>3</v>
      </c>
      <c r="AV11" s="87">
        <f>D13+K13+R13+Y13+AF13+AM13</f>
        <v>5</v>
      </c>
      <c r="AW11" s="87">
        <f>J13+Q13+X13+AE13+AL13+AS13</f>
        <v>7</v>
      </c>
      <c r="AX11" s="91">
        <v>5</v>
      </c>
    </row>
    <row r="12" spans="2:52" ht="13" customHeight="1" x14ac:dyDescent="0.15">
      <c r="B12" s="46"/>
      <c r="C12" s="76"/>
      <c r="D12" s="3"/>
      <c r="E12" s="47">
        <f>IF(F12&gt;H12,1,0)</f>
        <v>0</v>
      </c>
      <c r="F12" s="47">
        <f>IF(O7="","",O7)</f>
        <v>19</v>
      </c>
      <c r="G12" s="47" t="str">
        <f>IF(N7="","",N7)</f>
        <v>－</v>
      </c>
      <c r="H12" s="47">
        <f>IF(M7="","",M7)</f>
        <v>25</v>
      </c>
      <c r="I12" s="47">
        <f>IF(F12&lt;H12,1,0)</f>
        <v>1</v>
      </c>
      <c r="J12" s="48"/>
      <c r="K12" s="46"/>
      <c r="L12" s="47"/>
      <c r="M12" s="47"/>
      <c r="N12" s="47"/>
      <c r="O12" s="47"/>
      <c r="P12" s="47"/>
      <c r="Q12" s="48"/>
      <c r="R12" s="3"/>
      <c r="S12" s="47">
        <f>IF(T12&gt;V12,1,0)</f>
        <v>1</v>
      </c>
      <c r="T12" s="4">
        <v>25</v>
      </c>
      <c r="U12" s="47" t="str">
        <f>IF(T12="","","－")</f>
        <v>－</v>
      </c>
      <c r="V12" s="4">
        <v>23</v>
      </c>
      <c r="W12" s="47">
        <f>IF(T12&lt;V12,1,0)</f>
        <v>0</v>
      </c>
      <c r="X12" s="48"/>
      <c r="Y12" s="3"/>
      <c r="Z12" s="47">
        <f>IF(AA12&gt;AC12,1,0)</f>
        <v>0</v>
      </c>
      <c r="AA12" s="4">
        <v>24</v>
      </c>
      <c r="AB12" s="47" t="str">
        <f>IF(AA12="","","－")</f>
        <v>－</v>
      </c>
      <c r="AC12" s="4">
        <v>26</v>
      </c>
      <c r="AD12" s="47">
        <f>IF(AA12&lt;AC12,1,0)</f>
        <v>1</v>
      </c>
      <c r="AE12" s="48"/>
      <c r="AF12" s="3"/>
      <c r="AG12" s="47">
        <f>IF(AH12&gt;AJ12,1,0)</f>
        <v>0</v>
      </c>
      <c r="AH12" s="4">
        <v>18</v>
      </c>
      <c r="AI12" s="47" t="str">
        <f>IF(AH12="","","－")</f>
        <v>－</v>
      </c>
      <c r="AJ12" s="4">
        <v>25</v>
      </c>
      <c r="AK12" s="47">
        <f>IF(AH12&lt;AJ12,1,0)</f>
        <v>1</v>
      </c>
      <c r="AL12" s="48"/>
      <c r="AM12" s="3"/>
      <c r="AN12" s="47">
        <f>IF(AO12&gt;AQ12,1,0)</f>
        <v>1</v>
      </c>
      <c r="AO12" s="4">
        <v>25</v>
      </c>
      <c r="AP12" s="47" t="str">
        <f>IF(AO12="","","－")</f>
        <v>－</v>
      </c>
      <c r="AQ12" s="4">
        <v>22</v>
      </c>
      <c r="AR12" s="47">
        <f>IF(AO12&lt;AQ12,1,0)</f>
        <v>0</v>
      </c>
      <c r="AS12" s="48"/>
      <c r="AT12" s="88"/>
      <c r="AU12" s="88"/>
      <c r="AV12" s="89"/>
      <c r="AW12" s="89"/>
      <c r="AX12" s="92"/>
    </row>
    <row r="13" spans="2:52" ht="13" customHeight="1" x14ac:dyDescent="0.15">
      <c r="B13" s="46">
        <v>2</v>
      </c>
      <c r="C13" s="73" t="s">
        <v>164</v>
      </c>
      <c r="D13" s="47">
        <f>E12+E13+E14</f>
        <v>0</v>
      </c>
      <c r="E13" s="47">
        <f>IF(F13&gt;H13,1,0)</f>
        <v>0</v>
      </c>
      <c r="F13" s="47">
        <f>IF(O8="","",O8)</f>
        <v>17</v>
      </c>
      <c r="G13" s="47" t="str">
        <f>IF(N8="","",N8)</f>
        <v>－</v>
      </c>
      <c r="H13" s="47">
        <f>IF(M8="","",M8)</f>
        <v>25</v>
      </c>
      <c r="I13" s="47">
        <f>IF(F13&lt;H13,1,0)</f>
        <v>1</v>
      </c>
      <c r="J13" s="48">
        <f>I12+I13+I14</f>
        <v>2</v>
      </c>
      <c r="K13" s="46"/>
      <c r="L13" s="47"/>
      <c r="M13" s="47"/>
      <c r="N13" s="47"/>
      <c r="O13" s="47"/>
      <c r="P13" s="47"/>
      <c r="Q13" s="48"/>
      <c r="R13" s="46">
        <f>S12+S13+S14</f>
        <v>1</v>
      </c>
      <c r="S13" s="47">
        <f>IF(T13&gt;V13,1,0)</f>
        <v>0</v>
      </c>
      <c r="T13" s="4">
        <v>21</v>
      </c>
      <c r="U13" s="47" t="str">
        <f>IF(T13="","","－")</f>
        <v>－</v>
      </c>
      <c r="V13" s="4">
        <v>25</v>
      </c>
      <c r="W13" s="47">
        <f>IF(T13&lt;V13,1,0)</f>
        <v>1</v>
      </c>
      <c r="X13" s="48">
        <f>W12+W13+W14</f>
        <v>2</v>
      </c>
      <c r="Y13" s="46">
        <f>Z12+Z13+Z14</f>
        <v>2</v>
      </c>
      <c r="Z13" s="47">
        <f>IF(AA13&gt;AC13,1,0)</f>
        <v>1</v>
      </c>
      <c r="AA13" s="4">
        <v>25</v>
      </c>
      <c r="AB13" s="47" t="str">
        <f>IF(AA13="","","－")</f>
        <v>－</v>
      </c>
      <c r="AC13" s="4">
        <v>19</v>
      </c>
      <c r="AD13" s="47">
        <f>IF(AA13&lt;AC13,1,0)</f>
        <v>0</v>
      </c>
      <c r="AE13" s="48">
        <f>AD12+AD13+AD14</f>
        <v>1</v>
      </c>
      <c r="AF13" s="46">
        <f>AG12+AG13+AG14</f>
        <v>0</v>
      </c>
      <c r="AG13" s="47">
        <f>IF(AH13&gt;AJ13,1,0)</f>
        <v>0</v>
      </c>
      <c r="AH13" s="4">
        <v>14</v>
      </c>
      <c r="AI13" s="47" t="str">
        <f>IF(AH13="","","－")</f>
        <v>－</v>
      </c>
      <c r="AJ13" s="4">
        <v>25</v>
      </c>
      <c r="AK13" s="47">
        <f>IF(AH13&lt;AJ13,1,0)</f>
        <v>1</v>
      </c>
      <c r="AL13" s="48">
        <f>AK12+AK13+AK14</f>
        <v>2</v>
      </c>
      <c r="AM13" s="46">
        <f>AN12+AN13+AN14</f>
        <v>2</v>
      </c>
      <c r="AN13" s="47">
        <f>IF(AO13&gt;AQ13,1,0)</f>
        <v>1</v>
      </c>
      <c r="AO13" s="4">
        <v>25</v>
      </c>
      <c r="AP13" s="47" t="str">
        <f>IF(AO13="","","－")</f>
        <v>－</v>
      </c>
      <c r="AQ13" s="4">
        <v>18</v>
      </c>
      <c r="AR13" s="47">
        <f>IF(AO13&lt;AQ13,1,0)</f>
        <v>0</v>
      </c>
      <c r="AS13" s="48">
        <f>AR12+AR13+AR14</f>
        <v>0</v>
      </c>
      <c r="AT13" s="94">
        <f>SUM(M12:M14,T12:T14,F12:F14,AA12:AA14,AH12:AH14,AO12:AO14)</f>
        <v>257</v>
      </c>
      <c r="AU13" s="95"/>
      <c r="AV13" s="89"/>
      <c r="AW13" s="89"/>
      <c r="AX13" s="92"/>
      <c r="AZ13" s="74"/>
    </row>
    <row r="14" spans="2:52" ht="13" customHeight="1" x14ac:dyDescent="0.15">
      <c r="B14" s="46"/>
      <c r="C14" s="76"/>
      <c r="D14" s="47"/>
      <c r="E14" s="47">
        <f>IF(F14&gt;H14,1,0)</f>
        <v>0</v>
      </c>
      <c r="F14" s="47" t="str">
        <f>IF(O9="","",O9)</f>
        <v/>
      </c>
      <c r="G14" s="47" t="str">
        <f>IF(N9="","",N9)</f>
        <v/>
      </c>
      <c r="H14" s="47" t="str">
        <f>IF(M9="","",M9)</f>
        <v/>
      </c>
      <c r="I14" s="47">
        <f>IF(F14&lt;H14,1,0)</f>
        <v>0</v>
      </c>
      <c r="J14" s="48"/>
      <c r="K14" s="46"/>
      <c r="L14" s="47"/>
      <c r="M14" s="47"/>
      <c r="N14" s="47"/>
      <c r="O14" s="47"/>
      <c r="P14" s="47"/>
      <c r="Q14" s="48"/>
      <c r="R14" s="46"/>
      <c r="S14" s="47">
        <f>IF(T14&gt;V14,1,0)</f>
        <v>0</v>
      </c>
      <c r="T14" s="4">
        <v>19</v>
      </c>
      <c r="U14" s="47" t="str">
        <f>IF(T14="","","－")</f>
        <v>－</v>
      </c>
      <c r="V14" s="4">
        <v>25</v>
      </c>
      <c r="W14" s="47">
        <f>IF(T14&lt;V14,1,0)</f>
        <v>1</v>
      </c>
      <c r="X14" s="48"/>
      <c r="Y14" s="46"/>
      <c r="Z14" s="47">
        <f>IF(AA14&gt;AC14,1,0)</f>
        <v>1</v>
      </c>
      <c r="AA14" s="4">
        <v>25</v>
      </c>
      <c r="AB14" s="47" t="str">
        <f>IF(AA14="","","－")</f>
        <v>－</v>
      </c>
      <c r="AC14" s="4">
        <v>20</v>
      </c>
      <c r="AD14" s="47">
        <f>IF(AA14&lt;AC14,1,0)</f>
        <v>0</v>
      </c>
      <c r="AE14" s="48"/>
      <c r="AF14" s="46"/>
      <c r="AG14" s="47">
        <f>IF(AH14&gt;AJ14,1,0)</f>
        <v>0</v>
      </c>
      <c r="AH14" s="4"/>
      <c r="AI14" s="47" t="str">
        <f>IF(AH14="","","－")</f>
        <v/>
      </c>
      <c r="AJ14" s="4"/>
      <c r="AK14" s="47">
        <f>IF(AH14&lt;AJ14,1,0)</f>
        <v>0</v>
      </c>
      <c r="AL14" s="48"/>
      <c r="AM14" s="46"/>
      <c r="AN14" s="47">
        <f>IF(AO14&gt;AQ14,1,0)</f>
        <v>0</v>
      </c>
      <c r="AO14" s="4"/>
      <c r="AP14" s="47" t="str">
        <f>IF(AO14="","","－")</f>
        <v/>
      </c>
      <c r="AQ14" s="4"/>
      <c r="AR14" s="47">
        <f>IF(AO14&lt;AQ14,1,0)</f>
        <v>0</v>
      </c>
      <c r="AS14" s="48"/>
      <c r="AT14" s="94">
        <f>SUM(O12:O14,V12:V14,H12:H14,AC12:AC14,AJ12:AJ14,AQ12:AQ14)</f>
        <v>278</v>
      </c>
      <c r="AU14" s="96"/>
      <c r="AV14" s="90"/>
      <c r="AW14" s="90"/>
      <c r="AX14" s="92"/>
      <c r="AZ14" s="74"/>
    </row>
    <row r="15" spans="2:52" ht="13" customHeight="1" x14ac:dyDescent="0.15">
      <c r="B15" s="49"/>
      <c r="C15" s="77"/>
      <c r="D15" s="50"/>
      <c r="E15" s="50"/>
      <c r="F15" s="50"/>
      <c r="G15" s="50"/>
      <c r="H15" s="50"/>
      <c r="I15" s="50"/>
      <c r="J15" s="51"/>
      <c r="K15" s="49"/>
      <c r="L15" s="50"/>
      <c r="M15" s="50"/>
      <c r="N15" s="50"/>
      <c r="O15" s="50"/>
      <c r="P15" s="50"/>
      <c r="Q15" s="51"/>
      <c r="R15" s="49"/>
      <c r="S15" s="50"/>
      <c r="T15" s="50"/>
      <c r="U15" s="50"/>
      <c r="V15" s="50"/>
      <c r="W15" s="50"/>
      <c r="X15" s="51"/>
      <c r="Y15" s="49"/>
      <c r="Z15" s="50"/>
      <c r="AA15" s="50"/>
      <c r="AB15" s="50"/>
      <c r="AC15" s="50"/>
      <c r="AD15" s="50"/>
      <c r="AE15" s="51"/>
      <c r="AF15" s="49"/>
      <c r="AG15" s="50"/>
      <c r="AH15" s="50"/>
      <c r="AI15" s="50"/>
      <c r="AJ15" s="50"/>
      <c r="AK15" s="50"/>
      <c r="AL15" s="51"/>
      <c r="AM15" s="49"/>
      <c r="AN15" s="50"/>
      <c r="AO15" s="50"/>
      <c r="AP15" s="50"/>
      <c r="AQ15" s="50"/>
      <c r="AR15" s="50"/>
      <c r="AS15" s="51"/>
      <c r="AT15" s="97">
        <f>IF(AT14&gt;0,AT13/AT14,"-")</f>
        <v>0.92446043165467628</v>
      </c>
      <c r="AU15" s="96"/>
      <c r="AV15" s="97">
        <f>IF(AW11&gt;0,AV11/AW11,"-")</f>
        <v>0.7142857142857143</v>
      </c>
      <c r="AW15" s="95"/>
      <c r="AX15" s="93"/>
      <c r="AZ15" s="74"/>
    </row>
    <row r="16" spans="2:52" ht="13" customHeight="1" x14ac:dyDescent="0.15">
      <c r="B16" s="46"/>
      <c r="C16" s="75"/>
      <c r="D16" s="47" t="str">
        <f>IF(OR(D18&gt;=2,J18&gt;=2),IF(D18&gt;J18,"○","●"),"-")</f>
        <v>●</v>
      </c>
      <c r="E16" s="44"/>
      <c r="F16" s="44"/>
      <c r="G16" s="44"/>
      <c r="H16" s="44"/>
      <c r="I16" s="44"/>
      <c r="J16" s="45"/>
      <c r="K16" s="47" t="str">
        <f>IF(OR(K18&gt;=2,Q18&gt;=2),IF(K18&gt;Q18,"○","●"),"-")</f>
        <v>○</v>
      </c>
      <c r="L16" s="44"/>
      <c r="M16" s="44"/>
      <c r="N16" s="44"/>
      <c r="O16" s="44"/>
      <c r="P16" s="44"/>
      <c r="Q16" s="45"/>
      <c r="R16" s="43"/>
      <c r="S16" s="44"/>
      <c r="T16" s="44"/>
      <c r="U16" s="44"/>
      <c r="V16" s="44"/>
      <c r="W16" s="44"/>
      <c r="X16" s="45"/>
      <c r="Y16" s="46" t="str">
        <f>IF(OR(Y18&gt;=2,AE18&gt;=2),IF(Y18&gt;AE18,"○","●"),"-")</f>
        <v>○</v>
      </c>
      <c r="Z16" s="47"/>
      <c r="AA16" s="47"/>
      <c r="AB16" s="47"/>
      <c r="AC16" s="47"/>
      <c r="AD16" s="47"/>
      <c r="AE16" s="48"/>
      <c r="AF16" s="46" t="str">
        <f>IF(OR(AF18&gt;=2,AL18&gt;=2),IF(AF18&gt;AL18,"○","●"),"-")</f>
        <v>○</v>
      </c>
      <c r="AG16" s="47"/>
      <c r="AH16" s="47"/>
      <c r="AI16" s="47"/>
      <c r="AJ16" s="47"/>
      <c r="AK16" s="47"/>
      <c r="AL16" s="48"/>
      <c r="AM16" s="46" t="str">
        <f>IF(OR(AM18&gt;=2,AS18&gt;=2),IF(AM18&gt;AS18,"○","●"),"-")</f>
        <v>●</v>
      </c>
      <c r="AN16" s="47"/>
      <c r="AO16" s="47"/>
      <c r="AP16" s="47"/>
      <c r="AQ16" s="47"/>
      <c r="AR16" s="47"/>
      <c r="AS16" s="48"/>
      <c r="AT16" s="87">
        <f>COUNTIF(D16:AS16,"○")</f>
        <v>3</v>
      </c>
      <c r="AU16" s="87">
        <f>COUNTIF(D16:AS16,"●")</f>
        <v>2</v>
      </c>
      <c r="AV16" s="87">
        <f>D18+K18+R18+Y18+AF18+AM18</f>
        <v>6</v>
      </c>
      <c r="AW16" s="87">
        <f>J18+Q18+X18+AE18+AL18+AS18</f>
        <v>6</v>
      </c>
      <c r="AX16" s="91">
        <v>3</v>
      </c>
      <c r="AZ16" s="74"/>
    </row>
    <row r="17" spans="2:52" ht="13" customHeight="1" x14ac:dyDescent="0.15">
      <c r="B17" s="46"/>
      <c r="C17" s="76"/>
      <c r="D17" s="3"/>
      <c r="E17" s="47">
        <f>IF(F17&gt;H17,1,0)</f>
        <v>0</v>
      </c>
      <c r="F17" s="47">
        <f>IF(V7="","",V7)</f>
        <v>13</v>
      </c>
      <c r="G17" s="47" t="str">
        <f>IF(U7="","",U7)</f>
        <v>－</v>
      </c>
      <c r="H17" s="47">
        <f>IF(T7="","",T7)</f>
        <v>25</v>
      </c>
      <c r="I17" s="47">
        <f>IF(F17&lt;H17,1,0)</f>
        <v>1</v>
      </c>
      <c r="J17" s="48"/>
      <c r="K17" s="3"/>
      <c r="L17" s="47">
        <f>IF(M17&gt;O17,1,0)</f>
        <v>0</v>
      </c>
      <c r="M17" s="47">
        <f>IF(V12="","",V12)</f>
        <v>23</v>
      </c>
      <c r="N17" s="47" t="str">
        <f>IF(U12="","",U12)</f>
        <v>－</v>
      </c>
      <c r="O17" s="47">
        <f>IF(T12="","",T12)</f>
        <v>25</v>
      </c>
      <c r="P17" s="47">
        <f>IF(M17&lt;O17,1,0)</f>
        <v>1</v>
      </c>
      <c r="Q17" s="48"/>
      <c r="R17" s="46"/>
      <c r="S17" s="47"/>
      <c r="T17" s="47"/>
      <c r="U17" s="47"/>
      <c r="V17" s="47"/>
      <c r="W17" s="47"/>
      <c r="X17" s="48"/>
      <c r="Y17" s="3"/>
      <c r="Z17" s="47">
        <f>IF(AA17&gt;AC17,1,0)</f>
        <v>1</v>
      </c>
      <c r="AA17" s="4">
        <v>25</v>
      </c>
      <c r="AB17" s="47" t="str">
        <f>IF(AA17="","","－")</f>
        <v>－</v>
      </c>
      <c r="AC17" s="4">
        <v>22</v>
      </c>
      <c r="AD17" s="47">
        <f>IF(AA17&lt;AC17,1,0)</f>
        <v>0</v>
      </c>
      <c r="AE17" s="48"/>
      <c r="AF17" s="3"/>
      <c r="AG17" s="47">
        <f>IF(AH17&gt;AJ17,1,0)</f>
        <v>1</v>
      </c>
      <c r="AH17" s="4">
        <v>29</v>
      </c>
      <c r="AI17" s="47" t="str">
        <f>IF(AH17="","","－")</f>
        <v>－</v>
      </c>
      <c r="AJ17" s="4">
        <v>27</v>
      </c>
      <c r="AK17" s="47">
        <f>IF(AH17&lt;AJ17,1,0)</f>
        <v>0</v>
      </c>
      <c r="AL17" s="48"/>
      <c r="AM17" s="3"/>
      <c r="AN17" s="47">
        <f>IF(AO17&gt;AQ17,1,0)</f>
        <v>0</v>
      </c>
      <c r="AO17" s="4">
        <v>16</v>
      </c>
      <c r="AP17" s="47" t="str">
        <f>IF(AO17="","","－")</f>
        <v>－</v>
      </c>
      <c r="AQ17" s="4">
        <v>25</v>
      </c>
      <c r="AR17" s="47">
        <f>IF(AO17&lt;AQ17,1,0)</f>
        <v>1</v>
      </c>
      <c r="AS17" s="48"/>
      <c r="AT17" s="88"/>
      <c r="AU17" s="88"/>
      <c r="AV17" s="89"/>
      <c r="AW17" s="89"/>
      <c r="AX17" s="92"/>
      <c r="AZ17" s="74"/>
    </row>
    <row r="18" spans="2:52" ht="13" customHeight="1" x14ac:dyDescent="0.15">
      <c r="B18" s="46">
        <v>3</v>
      </c>
      <c r="C18" s="73" t="s">
        <v>24</v>
      </c>
      <c r="D18" s="47">
        <f>E17+E18+E19</f>
        <v>0</v>
      </c>
      <c r="E18" s="47">
        <f>IF(F18&gt;H18,1,0)</f>
        <v>0</v>
      </c>
      <c r="F18" s="47">
        <f>IF(V8="","",V8)</f>
        <v>16</v>
      </c>
      <c r="G18" s="47" t="str">
        <f>IF(U8="","",U8)</f>
        <v>－</v>
      </c>
      <c r="H18" s="47">
        <f>IF(T8="","",T8)</f>
        <v>25</v>
      </c>
      <c r="I18" s="47">
        <f>IF(F18&lt;H18,1,0)</f>
        <v>1</v>
      </c>
      <c r="J18" s="48">
        <f>I17+I18+I19</f>
        <v>2</v>
      </c>
      <c r="K18" s="47">
        <f>L17+L18+L19</f>
        <v>2</v>
      </c>
      <c r="L18" s="47">
        <f>IF(M18&gt;O18,1,0)</f>
        <v>1</v>
      </c>
      <c r="M18" s="47">
        <f>IF(V13="","",V13)</f>
        <v>25</v>
      </c>
      <c r="N18" s="47" t="str">
        <f>IF(U13="","",U13)</f>
        <v>－</v>
      </c>
      <c r="O18" s="47">
        <f>IF(T13="","",T13)</f>
        <v>21</v>
      </c>
      <c r="P18" s="47">
        <f>IF(M18&lt;O18,1,0)</f>
        <v>0</v>
      </c>
      <c r="Q18" s="48">
        <f>P17+P18+P19</f>
        <v>1</v>
      </c>
      <c r="R18" s="46"/>
      <c r="S18" s="47"/>
      <c r="T18" s="47"/>
      <c r="U18" s="47"/>
      <c r="V18" s="47"/>
      <c r="W18" s="47"/>
      <c r="X18" s="48"/>
      <c r="Y18" s="46">
        <f>Z17+Z18+Z19</f>
        <v>2</v>
      </c>
      <c r="Z18" s="47">
        <f>IF(AA18&gt;AC18,1,0)</f>
        <v>0</v>
      </c>
      <c r="AA18" s="4">
        <v>19</v>
      </c>
      <c r="AB18" s="47" t="str">
        <f>IF(AA18="","","－")</f>
        <v>－</v>
      </c>
      <c r="AC18" s="4">
        <v>25</v>
      </c>
      <c r="AD18" s="47">
        <f>IF(AA18&lt;AC18,1,0)</f>
        <v>1</v>
      </c>
      <c r="AE18" s="48">
        <f>AD17+AD18+AD19</f>
        <v>1</v>
      </c>
      <c r="AF18" s="46">
        <f>AG17+AG18+AG19</f>
        <v>2</v>
      </c>
      <c r="AG18" s="47">
        <f>IF(AH18&gt;AJ18,1,0)</f>
        <v>1</v>
      </c>
      <c r="AH18" s="4">
        <v>25</v>
      </c>
      <c r="AI18" s="47" t="str">
        <f>IF(AH18="","","－")</f>
        <v>－</v>
      </c>
      <c r="AJ18" s="4">
        <v>20</v>
      </c>
      <c r="AK18" s="47">
        <f>IF(AH18&lt;AJ18,1,0)</f>
        <v>0</v>
      </c>
      <c r="AL18" s="48">
        <f>AK17+AK18+AK19</f>
        <v>0</v>
      </c>
      <c r="AM18" s="46">
        <f>AN17+AN18+AN19</f>
        <v>0</v>
      </c>
      <c r="AN18" s="47">
        <f>IF(AO18&gt;AQ18,1,0)</f>
        <v>0</v>
      </c>
      <c r="AO18" s="4">
        <v>19</v>
      </c>
      <c r="AP18" s="47" t="str">
        <f>IF(AO18="","","－")</f>
        <v>－</v>
      </c>
      <c r="AQ18" s="4">
        <v>25</v>
      </c>
      <c r="AR18" s="47">
        <f>IF(AO18&lt;AQ18,1,0)</f>
        <v>1</v>
      </c>
      <c r="AS18" s="48">
        <f>AR17+AR18+AR19</f>
        <v>2</v>
      </c>
      <c r="AT18" s="94">
        <f>SUM(M17:M19,T17:T19,F17:F19,AA17:AA19,AH17:AH19,AO17:AO19)</f>
        <v>260</v>
      </c>
      <c r="AU18" s="95"/>
      <c r="AV18" s="89"/>
      <c r="AW18" s="89"/>
      <c r="AX18" s="92"/>
      <c r="AZ18" s="74"/>
    </row>
    <row r="19" spans="2:52" ht="13" customHeight="1" x14ac:dyDescent="0.15">
      <c r="B19" s="46"/>
      <c r="C19" s="76"/>
      <c r="D19" s="47"/>
      <c r="E19" s="47">
        <f>IF(F19&gt;H19,1,0)</f>
        <v>0</v>
      </c>
      <c r="F19" s="47" t="str">
        <f>IF(V9="","",V9)</f>
        <v/>
      </c>
      <c r="G19" s="47" t="str">
        <f>IF(U9="","",U9)</f>
        <v/>
      </c>
      <c r="H19" s="47" t="str">
        <f>IF(T9="","",T9)</f>
        <v/>
      </c>
      <c r="I19" s="47">
        <f>IF(F19&lt;H19,1,0)</f>
        <v>0</v>
      </c>
      <c r="J19" s="48"/>
      <c r="K19" s="47"/>
      <c r="L19" s="47">
        <f>IF(M19&gt;O19,1,0)</f>
        <v>1</v>
      </c>
      <c r="M19" s="47">
        <f>IF(V14="","",V14)</f>
        <v>25</v>
      </c>
      <c r="N19" s="47" t="str">
        <f>IF(U14="","",U14)</f>
        <v>－</v>
      </c>
      <c r="O19" s="47">
        <f>IF(T14="","",T14)</f>
        <v>19</v>
      </c>
      <c r="P19" s="47">
        <f>IF(M19&lt;O19,1,0)</f>
        <v>0</v>
      </c>
      <c r="Q19" s="48"/>
      <c r="R19" s="46"/>
      <c r="S19" s="47"/>
      <c r="T19" s="47"/>
      <c r="U19" s="47"/>
      <c r="V19" s="47"/>
      <c r="W19" s="47"/>
      <c r="X19" s="48"/>
      <c r="Y19" s="46"/>
      <c r="Z19" s="47">
        <f>IF(AA19&gt;AC19,1,0)</f>
        <v>1</v>
      </c>
      <c r="AA19" s="4">
        <v>25</v>
      </c>
      <c r="AB19" s="47" t="str">
        <f>IF(AA19="","","－")</f>
        <v>－</v>
      </c>
      <c r="AC19" s="4">
        <v>12</v>
      </c>
      <c r="AD19" s="47">
        <f>IF(AA19&lt;AC19,1,0)</f>
        <v>0</v>
      </c>
      <c r="AE19" s="48"/>
      <c r="AF19" s="46"/>
      <c r="AG19" s="47">
        <f>IF(AH19&gt;AJ19,1,0)</f>
        <v>0</v>
      </c>
      <c r="AH19" s="4"/>
      <c r="AI19" s="47" t="str">
        <f>IF(AH19="","","－")</f>
        <v/>
      </c>
      <c r="AJ19" s="4"/>
      <c r="AK19" s="47">
        <f>IF(AH19&lt;AJ19,1,0)</f>
        <v>0</v>
      </c>
      <c r="AL19" s="48"/>
      <c r="AM19" s="46"/>
      <c r="AN19" s="47">
        <f>IF(AO19&gt;AQ19,1,0)</f>
        <v>0</v>
      </c>
      <c r="AO19" s="4"/>
      <c r="AP19" s="47" t="str">
        <f>IF(AO19="","","－")</f>
        <v/>
      </c>
      <c r="AQ19" s="4"/>
      <c r="AR19" s="47">
        <f>IF(AO19&lt;AQ19,1,0)</f>
        <v>0</v>
      </c>
      <c r="AS19" s="48"/>
      <c r="AT19" s="94">
        <f>SUM(O17:O19,V17:V19,H17:H19,AC17:AC19,AJ17:AJ19,AQ17:AQ19)</f>
        <v>271</v>
      </c>
      <c r="AU19" s="96"/>
      <c r="AV19" s="90"/>
      <c r="AW19" s="90"/>
      <c r="AX19" s="92"/>
    </row>
    <row r="20" spans="2:52" ht="13" customHeight="1" x14ac:dyDescent="0.15">
      <c r="B20" s="46"/>
      <c r="C20" s="77"/>
      <c r="D20" s="50"/>
      <c r="E20" s="50"/>
      <c r="F20" s="50"/>
      <c r="G20" s="50"/>
      <c r="H20" s="50"/>
      <c r="I20" s="50"/>
      <c r="J20" s="51"/>
      <c r="K20" s="50"/>
      <c r="L20" s="50"/>
      <c r="M20" s="50"/>
      <c r="N20" s="50"/>
      <c r="O20" s="50"/>
      <c r="P20" s="50"/>
      <c r="Q20" s="51"/>
      <c r="R20" s="49"/>
      <c r="S20" s="50"/>
      <c r="T20" s="50"/>
      <c r="U20" s="50"/>
      <c r="V20" s="50"/>
      <c r="W20" s="50"/>
      <c r="X20" s="51"/>
      <c r="Y20" s="49"/>
      <c r="Z20" s="50"/>
      <c r="AA20" s="50"/>
      <c r="AB20" s="50"/>
      <c r="AC20" s="12"/>
      <c r="AD20" s="50"/>
      <c r="AE20" s="51"/>
      <c r="AF20" s="49"/>
      <c r="AG20" s="50"/>
      <c r="AH20" s="50"/>
      <c r="AI20" s="50"/>
      <c r="AJ20" s="50"/>
      <c r="AK20" s="50"/>
      <c r="AL20" s="51"/>
      <c r="AM20" s="49"/>
      <c r="AN20" s="50"/>
      <c r="AO20" s="50"/>
      <c r="AP20" s="50"/>
      <c r="AQ20" s="50"/>
      <c r="AR20" s="50"/>
      <c r="AS20" s="51"/>
      <c r="AT20" s="97">
        <f>IF(AT19&gt;0,AT18/AT19,"-")</f>
        <v>0.95940959409594095</v>
      </c>
      <c r="AU20" s="96"/>
      <c r="AV20" s="97">
        <f>IF(AW16&gt;0,AV16/AW16,"-")</f>
        <v>1</v>
      </c>
      <c r="AW20" s="95"/>
      <c r="AX20" s="93"/>
    </row>
    <row r="21" spans="2:52" ht="13" customHeight="1" x14ac:dyDescent="0.15">
      <c r="B21" s="43"/>
      <c r="C21" s="75"/>
      <c r="D21" s="47" t="str">
        <f>IF(OR(D23&gt;=2,J23&gt;=2),IF(D23&gt;J23,"○","●"),"-")</f>
        <v>●</v>
      </c>
      <c r="E21" s="44"/>
      <c r="F21" s="44"/>
      <c r="G21" s="44"/>
      <c r="H21" s="44"/>
      <c r="I21" s="44"/>
      <c r="J21" s="45"/>
      <c r="K21" s="47" t="str">
        <f>IF(OR(K23&gt;=2,Q23&gt;=2),IF(K23&gt;Q23,"○","●"),"-")</f>
        <v>●</v>
      </c>
      <c r="L21" s="44"/>
      <c r="M21" s="44"/>
      <c r="N21" s="44"/>
      <c r="O21" s="44"/>
      <c r="P21" s="44"/>
      <c r="Q21" s="45"/>
      <c r="R21" s="47" t="str">
        <f>IF(OR(R23&gt;=2,X23&gt;=2),IF(R23&gt;X23,"○","●"),"-")</f>
        <v>●</v>
      </c>
      <c r="S21" s="44"/>
      <c r="T21" s="44"/>
      <c r="U21" s="44"/>
      <c r="V21" s="44"/>
      <c r="W21" s="44"/>
      <c r="X21" s="45"/>
      <c r="Y21" s="43"/>
      <c r="Z21" s="44"/>
      <c r="AA21" s="44"/>
      <c r="AB21" s="44"/>
      <c r="AC21" s="44"/>
      <c r="AD21" s="44"/>
      <c r="AE21" s="45"/>
      <c r="AF21" s="46" t="str">
        <f>IF(OR(AF23&gt;=2,AL23&gt;=2),IF(AF23&gt;AL23,"○","●"),"-")</f>
        <v>●</v>
      </c>
      <c r="AG21" s="47"/>
      <c r="AH21" s="47"/>
      <c r="AI21" s="47"/>
      <c r="AJ21" s="47"/>
      <c r="AK21" s="47"/>
      <c r="AL21" s="48"/>
      <c r="AM21" s="46" t="str">
        <f>IF(OR(AM23&gt;=2,AS23&gt;=2),IF(AM23&gt;AS23,"○","●"),"-")</f>
        <v>●</v>
      </c>
      <c r="AN21" s="47"/>
      <c r="AO21" s="47"/>
      <c r="AP21" s="47"/>
      <c r="AQ21" s="47"/>
      <c r="AR21" s="47"/>
      <c r="AS21" s="48"/>
      <c r="AT21" s="87">
        <f>COUNTIF(D21:AS21,"○")</f>
        <v>0</v>
      </c>
      <c r="AU21" s="87">
        <f>COUNTIF(D21:AS21,"●")</f>
        <v>5</v>
      </c>
      <c r="AV21" s="87">
        <f>D23+K23+R23+Y23+AF23+AM23</f>
        <v>3</v>
      </c>
      <c r="AW21" s="87">
        <f>J23+Q23+X23+AE23+AL23+AS23</f>
        <v>10</v>
      </c>
      <c r="AX21" s="91">
        <v>6</v>
      </c>
    </row>
    <row r="22" spans="2:52" ht="13" customHeight="1" x14ac:dyDescent="0.15">
      <c r="B22" s="46"/>
      <c r="C22" s="76"/>
      <c r="D22" s="5"/>
      <c r="E22" s="47">
        <f>IF(F22&gt;H22,1,0)</f>
        <v>0</v>
      </c>
      <c r="F22" s="47">
        <f>IF(AC7="","",AC7)</f>
        <v>17</v>
      </c>
      <c r="G22" s="47" t="str">
        <f>IF(AB7="","",AB7)</f>
        <v>－</v>
      </c>
      <c r="H22" s="47">
        <f>IF(AA7="","",AA7)</f>
        <v>25</v>
      </c>
      <c r="I22" s="47">
        <f>IF(F22&lt;H22,1,0)</f>
        <v>1</v>
      </c>
      <c r="J22" s="48"/>
      <c r="K22" s="3"/>
      <c r="L22" s="47">
        <f>IF(M22&gt;O22,1,0)</f>
        <v>1</v>
      </c>
      <c r="M22" s="47">
        <f>IF(AC12="","",AC12)</f>
        <v>26</v>
      </c>
      <c r="N22" s="47" t="str">
        <f>IF(AB12="","",AB12)</f>
        <v>－</v>
      </c>
      <c r="O22" s="47">
        <f>IF(AA12="","",AA12)</f>
        <v>24</v>
      </c>
      <c r="P22" s="47">
        <f>IF(M22&lt;O22,1,0)</f>
        <v>0</v>
      </c>
      <c r="Q22" s="48"/>
      <c r="R22" s="3"/>
      <c r="S22" s="47">
        <f>IF(T22&gt;V22,1,0)</f>
        <v>0</v>
      </c>
      <c r="T22" s="47">
        <f>IF(AC17="","",AC17)</f>
        <v>22</v>
      </c>
      <c r="U22" s="47" t="str">
        <f>IF(AB17="","",AB17)</f>
        <v>－</v>
      </c>
      <c r="V22" s="47">
        <f>IF(AA17="","",AA17)</f>
        <v>25</v>
      </c>
      <c r="W22" s="47">
        <f>IF(T22&lt;V22,1,0)</f>
        <v>1</v>
      </c>
      <c r="X22" s="48"/>
      <c r="Y22" s="46"/>
      <c r="Z22" s="47"/>
      <c r="AA22" s="47"/>
      <c r="AB22" s="47"/>
      <c r="AC22" s="47"/>
      <c r="AD22" s="47"/>
      <c r="AE22" s="48"/>
      <c r="AF22" s="3"/>
      <c r="AG22" s="47">
        <f>IF(AH22&gt;AJ22,1,0)</f>
        <v>0</v>
      </c>
      <c r="AH22" s="4">
        <v>22</v>
      </c>
      <c r="AI22" s="47" t="str">
        <f>IF(AH22="","","－")</f>
        <v>－</v>
      </c>
      <c r="AJ22" s="4">
        <v>25</v>
      </c>
      <c r="AK22" s="47">
        <f>IF(AH22&lt;AJ22,1,0)</f>
        <v>1</v>
      </c>
      <c r="AL22" s="48"/>
      <c r="AM22" s="3"/>
      <c r="AN22" s="47">
        <f>IF(AO22&gt;AQ22,1,0)</f>
        <v>1</v>
      </c>
      <c r="AO22" s="4">
        <v>25</v>
      </c>
      <c r="AP22" s="47" t="str">
        <f>IF(AO22="","","－")</f>
        <v>－</v>
      </c>
      <c r="AQ22" s="4">
        <v>17</v>
      </c>
      <c r="AR22" s="47">
        <f>IF(AO22&lt;AQ22,1,0)</f>
        <v>0</v>
      </c>
      <c r="AS22" s="48"/>
      <c r="AT22" s="88"/>
      <c r="AU22" s="88"/>
      <c r="AV22" s="89"/>
      <c r="AW22" s="89"/>
      <c r="AX22" s="92"/>
    </row>
    <row r="23" spans="2:52" ht="13" customHeight="1" x14ac:dyDescent="0.15">
      <c r="B23" s="46">
        <v>4</v>
      </c>
      <c r="C23" s="73" t="s">
        <v>35</v>
      </c>
      <c r="D23" s="47">
        <f>E22+E23+E24</f>
        <v>0</v>
      </c>
      <c r="E23" s="47">
        <f>IF(F23&gt;H23,1,0)</f>
        <v>0</v>
      </c>
      <c r="F23" s="47">
        <f>IF(AC8="","",AC8)</f>
        <v>19</v>
      </c>
      <c r="G23" s="47" t="str">
        <f>IF(AB8="","",AB8)</f>
        <v>－</v>
      </c>
      <c r="H23" s="47">
        <f>IF(AA8="","",AA8)</f>
        <v>25</v>
      </c>
      <c r="I23" s="47">
        <f>IF(F23&lt;H23,1,0)</f>
        <v>1</v>
      </c>
      <c r="J23" s="48">
        <f>I22+I23+I24</f>
        <v>2</v>
      </c>
      <c r="K23" s="47">
        <f>L22+L23+L24</f>
        <v>1</v>
      </c>
      <c r="L23" s="47">
        <f>IF(M23&gt;O23,1,0)</f>
        <v>0</v>
      </c>
      <c r="M23" s="47">
        <f>IF(AC13="","",AC13)</f>
        <v>19</v>
      </c>
      <c r="N23" s="47" t="str">
        <f>IF(AB13="","",AB13)</f>
        <v>－</v>
      </c>
      <c r="O23" s="47">
        <f>IF(AA13="","",AA13)</f>
        <v>25</v>
      </c>
      <c r="P23" s="47">
        <f>IF(M23&lt;O23,1,0)</f>
        <v>1</v>
      </c>
      <c r="Q23" s="48">
        <f>P22+P23+P24</f>
        <v>2</v>
      </c>
      <c r="R23" s="47">
        <f>S22+S23+S24</f>
        <v>1</v>
      </c>
      <c r="S23" s="47">
        <f>IF(T23&gt;V23,1,0)</f>
        <v>1</v>
      </c>
      <c r="T23" s="47">
        <f>IF(AC18="","",AC18)</f>
        <v>25</v>
      </c>
      <c r="U23" s="47" t="str">
        <f>IF(AB18="","",AB18)</f>
        <v>－</v>
      </c>
      <c r="V23" s="47">
        <f>IF(AA18="","",AA18)</f>
        <v>19</v>
      </c>
      <c r="W23" s="47">
        <f>IF(T23&lt;V23,1,0)</f>
        <v>0</v>
      </c>
      <c r="X23" s="48">
        <f>W22+W23+W24</f>
        <v>2</v>
      </c>
      <c r="Y23" s="46"/>
      <c r="Z23" s="47"/>
      <c r="AA23" s="47"/>
      <c r="AB23" s="47"/>
      <c r="AC23" s="47"/>
      <c r="AD23" s="47"/>
      <c r="AE23" s="48"/>
      <c r="AF23" s="46">
        <f>AG22+AG23+AG24</f>
        <v>0</v>
      </c>
      <c r="AG23" s="47">
        <f>IF(AH23&gt;AJ23,1,0)</f>
        <v>0</v>
      </c>
      <c r="AH23" s="4">
        <v>13</v>
      </c>
      <c r="AI23" s="47" t="str">
        <f>IF(AH23="","","－")</f>
        <v>－</v>
      </c>
      <c r="AJ23" s="4">
        <v>25</v>
      </c>
      <c r="AK23" s="47">
        <f>IF(AH23&lt;AJ23,1,0)</f>
        <v>1</v>
      </c>
      <c r="AL23" s="48">
        <f>AK22+AK23+AK24</f>
        <v>2</v>
      </c>
      <c r="AM23" s="46">
        <f>AN22+AN23+AN24</f>
        <v>1</v>
      </c>
      <c r="AN23" s="47">
        <f>IF(AO23&gt;AQ23,1,0)</f>
        <v>0</v>
      </c>
      <c r="AO23" s="4">
        <v>29</v>
      </c>
      <c r="AP23" s="47" t="str">
        <f>IF(AO23="","","－")</f>
        <v>－</v>
      </c>
      <c r="AQ23" s="4">
        <v>31</v>
      </c>
      <c r="AR23" s="47">
        <f>IF(AO23&lt;AQ23,1,0)</f>
        <v>1</v>
      </c>
      <c r="AS23" s="48">
        <f>AR22+AR23+AR24</f>
        <v>2</v>
      </c>
      <c r="AT23" s="94">
        <f>SUM(M22:M24,T22:T24,F22:F24,AA22:AA24,AH22:AH24,AO22:AO24)</f>
        <v>272</v>
      </c>
      <c r="AU23" s="95"/>
      <c r="AV23" s="89"/>
      <c r="AW23" s="89"/>
      <c r="AX23" s="92"/>
    </row>
    <row r="24" spans="2:52" ht="13" customHeight="1" x14ac:dyDescent="0.15">
      <c r="B24" s="46"/>
      <c r="C24" s="76"/>
      <c r="D24" s="47"/>
      <c r="E24" s="47">
        <f>IF(F24&gt;H24,1,0)</f>
        <v>0</v>
      </c>
      <c r="F24" s="47" t="str">
        <f>IF(AC9="","",AC9)</f>
        <v/>
      </c>
      <c r="G24" s="47" t="str">
        <f>IF(AB9="","",AB9)</f>
        <v/>
      </c>
      <c r="H24" s="47" t="str">
        <f>IF(AA9="","",AA9)</f>
        <v/>
      </c>
      <c r="I24" s="47">
        <f>IF(F24&lt;H24,1,0)</f>
        <v>0</v>
      </c>
      <c r="J24" s="48"/>
      <c r="K24" s="47"/>
      <c r="L24" s="47">
        <f>IF(M24&gt;O24,1,0)</f>
        <v>0</v>
      </c>
      <c r="M24" s="47">
        <f>IF(AC14="","",AC14)</f>
        <v>20</v>
      </c>
      <c r="N24" s="47" t="str">
        <f>IF(AB14="","",AB14)</f>
        <v>－</v>
      </c>
      <c r="O24" s="47">
        <f>IF(AA14="","",AA14)</f>
        <v>25</v>
      </c>
      <c r="P24" s="47">
        <f>IF(M24&lt;O24,1,0)</f>
        <v>1</v>
      </c>
      <c r="Q24" s="48"/>
      <c r="R24" s="47"/>
      <c r="S24" s="47">
        <f>IF(T24&gt;V24,1,0)</f>
        <v>0</v>
      </c>
      <c r="T24" s="47">
        <f>IF(AC19="","",AC19)</f>
        <v>12</v>
      </c>
      <c r="U24" s="47" t="str">
        <f>IF(AB19="","",AB19)</f>
        <v>－</v>
      </c>
      <c r="V24" s="47">
        <f>IF(AA19="","",AA19)</f>
        <v>25</v>
      </c>
      <c r="W24" s="47">
        <f>IF(T24&lt;V24,1,0)</f>
        <v>1</v>
      </c>
      <c r="X24" s="48"/>
      <c r="Y24" s="46"/>
      <c r="Z24" s="47"/>
      <c r="AA24" s="47"/>
      <c r="AB24" s="47"/>
      <c r="AC24" s="47"/>
      <c r="AD24" s="47"/>
      <c r="AE24" s="48"/>
      <c r="AF24" s="46"/>
      <c r="AG24" s="47">
        <f>IF(AH24&gt;AJ24,1,0)</f>
        <v>0</v>
      </c>
      <c r="AH24" s="4"/>
      <c r="AI24" s="47" t="str">
        <f>IF(AH24="","","－")</f>
        <v/>
      </c>
      <c r="AJ24" s="4"/>
      <c r="AK24" s="47">
        <f>IF(AH24&lt;AJ24,1,0)</f>
        <v>0</v>
      </c>
      <c r="AL24" s="48"/>
      <c r="AM24" s="46"/>
      <c r="AN24" s="47">
        <f>IF(AO24&gt;AQ24,1,0)</f>
        <v>0</v>
      </c>
      <c r="AO24" s="4">
        <v>23</v>
      </c>
      <c r="AP24" s="47" t="str">
        <f>IF(AO24="","","－")</f>
        <v>－</v>
      </c>
      <c r="AQ24" s="4">
        <v>25</v>
      </c>
      <c r="AR24" s="47">
        <f>IF(AO24&lt;AQ24,1,0)</f>
        <v>1</v>
      </c>
      <c r="AS24" s="48"/>
      <c r="AT24" s="94">
        <f>SUM(O22:O24,V22:V24,H22:H24,AC22:AC24,AJ22:AJ24,AQ22:AQ24)</f>
        <v>316</v>
      </c>
      <c r="AU24" s="96"/>
      <c r="AV24" s="90"/>
      <c r="AW24" s="90"/>
      <c r="AX24" s="92"/>
    </row>
    <row r="25" spans="2:52" ht="13" customHeight="1" x14ac:dyDescent="0.15">
      <c r="B25" s="49"/>
      <c r="C25" s="77"/>
      <c r="D25" s="50"/>
      <c r="E25" s="50"/>
      <c r="F25" s="50"/>
      <c r="G25" s="50"/>
      <c r="H25" s="50"/>
      <c r="I25" s="50"/>
      <c r="J25" s="51"/>
      <c r="K25" s="50"/>
      <c r="L25" s="50"/>
      <c r="M25" s="50"/>
      <c r="N25" s="50"/>
      <c r="O25" s="50"/>
      <c r="P25" s="50"/>
      <c r="Q25" s="51"/>
      <c r="R25" s="50"/>
      <c r="S25" s="50"/>
      <c r="T25" s="50"/>
      <c r="U25" s="50"/>
      <c r="V25" s="50"/>
      <c r="W25" s="50"/>
      <c r="X25" s="51"/>
      <c r="Y25" s="49"/>
      <c r="Z25" s="50"/>
      <c r="AA25" s="50"/>
      <c r="AB25" s="50"/>
      <c r="AC25" s="50"/>
      <c r="AD25" s="50"/>
      <c r="AE25" s="51"/>
      <c r="AF25" s="49"/>
      <c r="AG25" s="50"/>
      <c r="AH25" s="50"/>
      <c r="AI25" s="50"/>
      <c r="AJ25" s="50"/>
      <c r="AK25" s="50"/>
      <c r="AL25" s="51"/>
      <c r="AM25" s="49"/>
      <c r="AN25" s="50"/>
      <c r="AO25" s="50"/>
      <c r="AP25" s="50"/>
      <c r="AQ25" s="50"/>
      <c r="AR25" s="50"/>
      <c r="AS25" s="51"/>
      <c r="AT25" s="97">
        <f>IF(AT24&gt;0,AT23/AT24,"-")</f>
        <v>0.86075949367088611</v>
      </c>
      <c r="AU25" s="96"/>
      <c r="AV25" s="97">
        <f>IF(AW21&gt;0,AV21/AW21,"-")</f>
        <v>0.3</v>
      </c>
      <c r="AW25" s="95"/>
      <c r="AX25" s="93"/>
    </row>
    <row r="26" spans="2:52" ht="13" customHeight="1" x14ac:dyDescent="0.15">
      <c r="B26" s="46"/>
      <c r="C26" s="75"/>
      <c r="D26" s="47" t="str">
        <f>IF(OR(D28&gt;=2,J28&gt;=2),IF(D28&gt;J28,"○","●"),"-")</f>
        <v>●</v>
      </c>
      <c r="E26" s="44"/>
      <c r="F26" s="44"/>
      <c r="G26" s="44"/>
      <c r="H26" s="44"/>
      <c r="I26" s="44"/>
      <c r="J26" s="45"/>
      <c r="K26" s="47" t="str">
        <f>IF(OR(K28&gt;=2,Q28&gt;=2),IF(K28&gt;Q28,"○","●"),"-")</f>
        <v>○</v>
      </c>
      <c r="L26" s="44"/>
      <c r="M26" s="44"/>
      <c r="N26" s="44"/>
      <c r="O26" s="44"/>
      <c r="P26" s="44"/>
      <c r="Q26" s="45"/>
      <c r="R26" s="47" t="str">
        <f>IF(OR(R28&gt;=2,X28&gt;=2),IF(R28&gt;X28,"○","●"),"-")</f>
        <v>●</v>
      </c>
      <c r="S26" s="44"/>
      <c r="T26" s="44"/>
      <c r="U26" s="44"/>
      <c r="V26" s="44"/>
      <c r="W26" s="44"/>
      <c r="X26" s="45"/>
      <c r="Y26" s="47" t="str">
        <f>IF(OR(Y28&gt;=2,AE28&gt;=2),IF(Y28&gt;AE28,"○","●"),"-")</f>
        <v>○</v>
      </c>
      <c r="Z26" s="44"/>
      <c r="AA26" s="44"/>
      <c r="AB26" s="44"/>
      <c r="AC26" s="44"/>
      <c r="AD26" s="44"/>
      <c r="AE26" s="45"/>
      <c r="AF26" s="43"/>
      <c r="AG26" s="44"/>
      <c r="AH26" s="44"/>
      <c r="AI26" s="44"/>
      <c r="AJ26" s="44"/>
      <c r="AK26" s="44"/>
      <c r="AL26" s="45"/>
      <c r="AM26" s="46" t="str">
        <f>IF(OR(AM28&gt;=2,AS28&gt;=2),IF(AM28&gt;AS28,"○","●"),"-")</f>
        <v>●</v>
      </c>
      <c r="AN26" s="47"/>
      <c r="AO26" s="47"/>
      <c r="AP26" s="47"/>
      <c r="AQ26" s="47"/>
      <c r="AR26" s="47"/>
      <c r="AS26" s="48"/>
      <c r="AT26" s="87">
        <f>COUNTIF(D26:AS26,"○")</f>
        <v>2</v>
      </c>
      <c r="AU26" s="87">
        <f>COUNTIF(D26:AS26,"●")</f>
        <v>3</v>
      </c>
      <c r="AV26" s="87">
        <f>D28+K28+R28+Y28+AF28+AM28</f>
        <v>5</v>
      </c>
      <c r="AW26" s="87">
        <f>J28+Q28+X28+AE28+AL28+AS28</f>
        <v>6</v>
      </c>
      <c r="AX26" s="91">
        <v>4</v>
      </c>
    </row>
    <row r="27" spans="2:52" ht="13" customHeight="1" x14ac:dyDescent="0.15">
      <c r="B27" s="46"/>
      <c r="C27" s="76"/>
      <c r="D27" s="5"/>
      <c r="E27" s="47">
        <f>IF(F27&gt;H27,1,0)</f>
        <v>0</v>
      </c>
      <c r="F27" s="47">
        <f>IF(AJ7="","",AJ7)</f>
        <v>22</v>
      </c>
      <c r="G27" s="47" t="str">
        <f>IF(AI7="","",AI7)</f>
        <v>－</v>
      </c>
      <c r="H27" s="47">
        <f>IF(AH7="","",AH7)</f>
        <v>25</v>
      </c>
      <c r="I27" s="47">
        <f>IF(F27&lt;H27,1,0)</f>
        <v>1</v>
      </c>
      <c r="J27" s="48"/>
      <c r="K27" s="5"/>
      <c r="L27" s="47">
        <f>IF(M27&gt;O27,1,0)</f>
        <v>1</v>
      </c>
      <c r="M27" s="47">
        <f>IF(AJ12="","",AJ12)</f>
        <v>25</v>
      </c>
      <c r="N27" s="47" t="str">
        <f>IF(AI12="","",AI12)</f>
        <v>－</v>
      </c>
      <c r="O27" s="47">
        <f>IF(AH12="","",AH12)</f>
        <v>18</v>
      </c>
      <c r="P27" s="47">
        <f>IF(M27&lt;O27,1,0)</f>
        <v>0</v>
      </c>
      <c r="Q27" s="48"/>
      <c r="R27" s="3"/>
      <c r="S27" s="47">
        <f>IF(T27&gt;V27,1,0)</f>
        <v>0</v>
      </c>
      <c r="T27" s="47">
        <f>IF(AJ17="","",AJ17)</f>
        <v>27</v>
      </c>
      <c r="U27" s="47" t="str">
        <f>IF(AI17="","",AI17)</f>
        <v>－</v>
      </c>
      <c r="V27" s="47">
        <f>IF(AH17="","",AH17)</f>
        <v>29</v>
      </c>
      <c r="W27" s="47">
        <f>IF(T27&lt;V27,1,0)</f>
        <v>1</v>
      </c>
      <c r="X27" s="48"/>
      <c r="Y27" s="3"/>
      <c r="Z27" s="47">
        <f>IF(AA27&gt;AC27,1,0)</f>
        <v>1</v>
      </c>
      <c r="AA27" s="47">
        <f>IF(AJ22="","",AJ22)</f>
        <v>25</v>
      </c>
      <c r="AB27" s="47" t="str">
        <f>IF(AI22="","",AI22)</f>
        <v>－</v>
      </c>
      <c r="AC27" s="47">
        <f>IF(AH22="","",AH22)</f>
        <v>22</v>
      </c>
      <c r="AD27" s="47">
        <f>IF(AA27&lt;AC27,1,0)</f>
        <v>0</v>
      </c>
      <c r="AE27" s="48"/>
      <c r="AF27" s="46"/>
      <c r="AG27" s="47"/>
      <c r="AH27" s="47"/>
      <c r="AI27" s="47"/>
      <c r="AJ27" s="47"/>
      <c r="AK27" s="47"/>
      <c r="AL27" s="48"/>
      <c r="AM27" s="3"/>
      <c r="AN27" s="47">
        <f>IF(AO27&gt;AQ27,1,0)</f>
        <v>1</v>
      </c>
      <c r="AO27" s="4">
        <v>25</v>
      </c>
      <c r="AP27" s="47" t="str">
        <f>IF(AO27="","","－")</f>
        <v>－</v>
      </c>
      <c r="AQ27" s="4">
        <v>17</v>
      </c>
      <c r="AR27" s="47">
        <f>IF(AO27&lt;AQ27,1,0)</f>
        <v>0</v>
      </c>
      <c r="AS27" s="48"/>
      <c r="AT27" s="88"/>
      <c r="AU27" s="88"/>
      <c r="AV27" s="89"/>
      <c r="AW27" s="89"/>
      <c r="AX27" s="92"/>
    </row>
    <row r="28" spans="2:52" ht="13" customHeight="1" x14ac:dyDescent="0.15">
      <c r="B28" s="46">
        <v>5</v>
      </c>
      <c r="C28" s="73" t="s">
        <v>34</v>
      </c>
      <c r="D28" s="47">
        <f>E27+E28+E29</f>
        <v>0</v>
      </c>
      <c r="E28" s="47">
        <f>IF(F28&gt;H28,1,0)</f>
        <v>0</v>
      </c>
      <c r="F28" s="47">
        <f>IF(AJ8="","",AJ8)</f>
        <v>24</v>
      </c>
      <c r="G28" s="47" t="str">
        <f>IF(AI8="","",AI8)</f>
        <v>－</v>
      </c>
      <c r="H28" s="47">
        <f>IF(AH8="","",AH8)</f>
        <v>26</v>
      </c>
      <c r="I28" s="47">
        <f>IF(F28&lt;H28,1,0)</f>
        <v>1</v>
      </c>
      <c r="J28" s="48">
        <f>I27+I28+I29</f>
        <v>2</v>
      </c>
      <c r="K28" s="47">
        <f>L27+L28+L29</f>
        <v>2</v>
      </c>
      <c r="L28" s="47">
        <f>IF(M28&gt;O28,1,0)</f>
        <v>1</v>
      </c>
      <c r="M28" s="47">
        <f>IF(AJ13="","",AJ13)</f>
        <v>25</v>
      </c>
      <c r="N28" s="47" t="str">
        <f>IF(AI13="","",AI13)</f>
        <v>－</v>
      </c>
      <c r="O28" s="47">
        <f>IF(AH13="","",AH13)</f>
        <v>14</v>
      </c>
      <c r="P28" s="47">
        <f>IF(M28&lt;O28,1,0)</f>
        <v>0</v>
      </c>
      <c r="Q28" s="48">
        <f>P27+P28+P29</f>
        <v>0</v>
      </c>
      <c r="R28" s="47">
        <f>S27+S28+S29</f>
        <v>0</v>
      </c>
      <c r="S28" s="47">
        <f>IF(T28&gt;V28,1,0)</f>
        <v>0</v>
      </c>
      <c r="T28" s="47">
        <f>IF(AJ18="","",AJ18)</f>
        <v>20</v>
      </c>
      <c r="U28" s="47" t="str">
        <f>IF(AI18="","",AI18)</f>
        <v>－</v>
      </c>
      <c r="V28" s="47">
        <f>IF(AH18="","",AH18)</f>
        <v>25</v>
      </c>
      <c r="W28" s="47">
        <f>IF(T28&lt;V28,1,0)</f>
        <v>1</v>
      </c>
      <c r="X28" s="48">
        <f>W27+W28+W29</f>
        <v>2</v>
      </c>
      <c r="Y28" s="47">
        <f>Z27+Z28+Z29</f>
        <v>2</v>
      </c>
      <c r="Z28" s="47">
        <f>IF(AA28&gt;AC28,1,0)</f>
        <v>1</v>
      </c>
      <c r="AA28" s="47">
        <f>IF(AJ23="","",AJ23)</f>
        <v>25</v>
      </c>
      <c r="AB28" s="47" t="str">
        <f>IF(AI23="","",AI23)</f>
        <v>－</v>
      </c>
      <c r="AC28" s="47">
        <f>IF(AH23="","",AH23)</f>
        <v>13</v>
      </c>
      <c r="AD28" s="47">
        <f>IF(AA28&lt;AC28,1,0)</f>
        <v>0</v>
      </c>
      <c r="AE28" s="48">
        <f>AD27+AD28+AD29</f>
        <v>0</v>
      </c>
      <c r="AF28" s="46"/>
      <c r="AG28" s="47"/>
      <c r="AH28" s="47"/>
      <c r="AI28" s="47"/>
      <c r="AJ28" s="47"/>
      <c r="AK28" s="47"/>
      <c r="AL28" s="48"/>
      <c r="AM28" s="46">
        <f>AN27+AN28+AN29</f>
        <v>1</v>
      </c>
      <c r="AN28" s="47">
        <f>IF(AO28&gt;AQ28,1,0)</f>
        <v>0</v>
      </c>
      <c r="AO28" s="4">
        <v>19</v>
      </c>
      <c r="AP28" s="47" t="str">
        <f>IF(AO28="","","－")</f>
        <v>－</v>
      </c>
      <c r="AQ28" s="4">
        <v>25</v>
      </c>
      <c r="AR28" s="47">
        <f>IF(AO28&lt;AQ28,1,0)</f>
        <v>1</v>
      </c>
      <c r="AS28" s="48">
        <f>AR27+AR28+AR29</f>
        <v>2</v>
      </c>
      <c r="AT28" s="94">
        <f>SUM(M27:M29,T27:T29,F27:F29,AA27:AA29,AH27:AH29,AO27:AO29)</f>
        <v>259</v>
      </c>
      <c r="AU28" s="95"/>
      <c r="AV28" s="89"/>
      <c r="AW28" s="89"/>
      <c r="AX28" s="92"/>
    </row>
    <row r="29" spans="2:52" ht="13" customHeight="1" x14ac:dyDescent="0.15">
      <c r="B29" s="46"/>
      <c r="C29" s="76"/>
      <c r="D29" s="47"/>
      <c r="E29" s="47">
        <f>IF(F29&gt;H29,1,0)</f>
        <v>0</v>
      </c>
      <c r="F29" s="47" t="str">
        <f>IF(AJ9="","",AJ9)</f>
        <v/>
      </c>
      <c r="G29" s="47" t="str">
        <f>IF(AI9="","",AI9)</f>
        <v/>
      </c>
      <c r="H29" s="47" t="str">
        <f>IF(AH9="","",AH9)</f>
        <v/>
      </c>
      <c r="I29" s="47">
        <f>IF(F29&lt;H29,1,0)</f>
        <v>0</v>
      </c>
      <c r="J29" s="48"/>
      <c r="K29" s="47"/>
      <c r="L29" s="47">
        <f>IF(M29&gt;O29,1,0)</f>
        <v>0</v>
      </c>
      <c r="M29" s="47" t="str">
        <f>IF(AJ14="","",AJ14)</f>
        <v/>
      </c>
      <c r="N29" s="47" t="str">
        <f>IF(AI14="","",AI14)</f>
        <v/>
      </c>
      <c r="O29" s="47" t="str">
        <f>IF(AH14="","",AH14)</f>
        <v/>
      </c>
      <c r="P29" s="47">
        <f>IF(M29&lt;O29,1,0)</f>
        <v>0</v>
      </c>
      <c r="Q29" s="48"/>
      <c r="R29" s="47"/>
      <c r="S29" s="47">
        <f>IF(T29&gt;V29,1,0)</f>
        <v>0</v>
      </c>
      <c r="T29" s="47" t="str">
        <f>IF(AJ19="","",AJ19)</f>
        <v/>
      </c>
      <c r="U29" s="47" t="str">
        <f>IF(AI19="","",AI19)</f>
        <v/>
      </c>
      <c r="V29" s="47" t="str">
        <f>IF(AH19="","",AH19)</f>
        <v/>
      </c>
      <c r="W29" s="47">
        <f>IF(T29&lt;V29,1,0)</f>
        <v>0</v>
      </c>
      <c r="X29" s="48"/>
      <c r="Y29" s="47"/>
      <c r="Z29" s="47">
        <f>IF(AA29&gt;AC29,1,0)</f>
        <v>0</v>
      </c>
      <c r="AA29" s="47" t="str">
        <f>IF(AJ24="","",AJ24)</f>
        <v/>
      </c>
      <c r="AB29" s="47" t="str">
        <f>IF(AI24="","",AI24)</f>
        <v/>
      </c>
      <c r="AC29" s="47" t="str">
        <f>IF(AH24="","",AH24)</f>
        <v/>
      </c>
      <c r="AD29" s="47">
        <f>IF(AA29&lt;AC29,1,0)</f>
        <v>0</v>
      </c>
      <c r="AE29" s="48"/>
      <c r="AF29" s="46"/>
      <c r="AG29" s="47"/>
      <c r="AH29" s="47"/>
      <c r="AI29" s="47"/>
      <c r="AJ29" s="47"/>
      <c r="AK29" s="47"/>
      <c r="AL29" s="48"/>
      <c r="AM29" s="46"/>
      <c r="AN29" s="47">
        <f>IF(AO29&gt;AQ29,1,0)</f>
        <v>0</v>
      </c>
      <c r="AO29" s="4">
        <v>22</v>
      </c>
      <c r="AP29" s="47" t="str">
        <f>IF(AO29="","","－")</f>
        <v>－</v>
      </c>
      <c r="AQ29" s="4">
        <v>25</v>
      </c>
      <c r="AR29" s="47">
        <f>IF(AO29&lt;AQ29,1,0)</f>
        <v>1</v>
      </c>
      <c r="AS29" s="48"/>
      <c r="AT29" s="94">
        <f>SUM(O27:O29,V27:V29,H27:H29,AC27:AC29,AJ27:AJ29,AQ27:AQ29)</f>
        <v>239</v>
      </c>
      <c r="AU29" s="96"/>
      <c r="AV29" s="90"/>
      <c r="AW29" s="90"/>
      <c r="AX29" s="92"/>
    </row>
    <row r="30" spans="2:52" ht="13" customHeight="1" x14ac:dyDescent="0.15">
      <c r="B30" s="46"/>
      <c r="C30" s="77"/>
      <c r="D30" s="50"/>
      <c r="E30" s="50"/>
      <c r="F30" s="50"/>
      <c r="G30" s="50"/>
      <c r="H30" s="50"/>
      <c r="I30" s="50"/>
      <c r="J30" s="51"/>
      <c r="K30" s="50"/>
      <c r="L30" s="50"/>
      <c r="M30" s="50"/>
      <c r="N30" s="50"/>
      <c r="O30" s="50"/>
      <c r="P30" s="50"/>
      <c r="Q30" s="51"/>
      <c r="R30" s="50"/>
      <c r="S30" s="50"/>
      <c r="T30" s="50"/>
      <c r="U30" s="50"/>
      <c r="V30" s="50"/>
      <c r="W30" s="50"/>
      <c r="X30" s="51"/>
      <c r="Y30" s="50"/>
      <c r="Z30" s="50"/>
      <c r="AA30" s="50"/>
      <c r="AB30" s="50"/>
      <c r="AC30" s="50"/>
      <c r="AD30" s="50"/>
      <c r="AE30" s="51"/>
      <c r="AF30" s="49"/>
      <c r="AG30" s="50"/>
      <c r="AH30" s="50"/>
      <c r="AI30" s="50"/>
      <c r="AJ30" s="50"/>
      <c r="AK30" s="50"/>
      <c r="AL30" s="51"/>
      <c r="AM30" s="49"/>
      <c r="AN30" s="50"/>
      <c r="AO30" s="50"/>
      <c r="AP30" s="50"/>
      <c r="AQ30" s="50"/>
      <c r="AR30" s="50"/>
      <c r="AS30" s="51"/>
      <c r="AT30" s="97">
        <f>IF(AT29&gt;0,AT28/AT29,"-")</f>
        <v>1.0836820083682008</v>
      </c>
      <c r="AU30" s="96"/>
      <c r="AV30" s="97">
        <f>IF(AW26&gt;0,AV26/AW26,"-")</f>
        <v>0.83333333333333337</v>
      </c>
      <c r="AW30" s="95"/>
      <c r="AX30" s="93"/>
    </row>
    <row r="31" spans="2:52" ht="13" customHeight="1" x14ac:dyDescent="0.15">
      <c r="B31" s="43"/>
      <c r="C31" s="75"/>
      <c r="D31" s="47" t="str">
        <f>IF(OR(D33&gt;=2,J33&gt;=2),IF(D33&gt;J33,"○","●"),"-")</f>
        <v>●</v>
      </c>
      <c r="E31" s="44"/>
      <c r="F31" s="44"/>
      <c r="G31" s="44"/>
      <c r="H31" s="44"/>
      <c r="I31" s="44"/>
      <c r="J31" s="45"/>
      <c r="K31" s="47" t="str">
        <f>IF(OR(K33&gt;=2,Q33&gt;=2),IF(K33&gt;Q33,"○","●"),"-")</f>
        <v>●</v>
      </c>
      <c r="L31" s="44"/>
      <c r="M31" s="44"/>
      <c r="N31" s="44"/>
      <c r="O31" s="44"/>
      <c r="P31" s="44"/>
      <c r="Q31" s="45"/>
      <c r="R31" s="47" t="str">
        <f>IF(OR(R33&gt;=2,X33&gt;=2),IF(R33&gt;X33,"○","●"),"-")</f>
        <v>○</v>
      </c>
      <c r="S31" s="44"/>
      <c r="T31" s="44"/>
      <c r="U31" s="44"/>
      <c r="V31" s="44"/>
      <c r="W31" s="44"/>
      <c r="X31" s="45"/>
      <c r="Y31" s="47" t="str">
        <f>IF(OR(Y33&gt;=2,AE33&gt;=2),IF(Y33&gt;AE33,"○","●"),"-")</f>
        <v>○</v>
      </c>
      <c r="Z31" s="44"/>
      <c r="AA31" s="44"/>
      <c r="AB31" s="44"/>
      <c r="AC31" s="44"/>
      <c r="AD31" s="44"/>
      <c r="AE31" s="45"/>
      <c r="AF31" s="47" t="str">
        <f>IF(OR(AF33&gt;=2,AL33&gt;=2),IF(AF33&gt;AL33,"○","●"),"-")</f>
        <v>○</v>
      </c>
      <c r="AG31" s="44"/>
      <c r="AH31" s="44"/>
      <c r="AI31" s="44"/>
      <c r="AJ31" s="44"/>
      <c r="AK31" s="44"/>
      <c r="AL31" s="45"/>
      <c r="AM31" s="43"/>
      <c r="AN31" s="44"/>
      <c r="AO31" s="44"/>
      <c r="AP31" s="44"/>
      <c r="AQ31" s="44"/>
      <c r="AR31" s="44"/>
      <c r="AS31" s="45"/>
      <c r="AT31" s="87">
        <f>COUNTIF(D31:AS31,"○")</f>
        <v>3</v>
      </c>
      <c r="AU31" s="87">
        <f>COUNTIF(D31:AS31,"●")</f>
        <v>2</v>
      </c>
      <c r="AV31" s="87">
        <f>D33+K33+R33+Y33+AF33+AM33</f>
        <v>6</v>
      </c>
      <c r="AW31" s="87">
        <f>J33+Q33+X33+AE33+AL33+AS33</f>
        <v>6</v>
      </c>
      <c r="AX31" s="91">
        <v>2</v>
      </c>
    </row>
    <row r="32" spans="2:52" ht="13" customHeight="1" x14ac:dyDescent="0.15">
      <c r="B32" s="46"/>
      <c r="C32" s="76"/>
      <c r="D32" s="3"/>
      <c r="E32" s="47">
        <f>IF(F32&gt;H32,1,0)</f>
        <v>0</v>
      </c>
      <c r="F32" s="47">
        <f>IF(AQ7="","",AQ7)</f>
        <v>19</v>
      </c>
      <c r="G32" s="47" t="str">
        <f>IF(AP7="","",AP7)</f>
        <v>－</v>
      </c>
      <c r="H32" s="47">
        <f>IF(AO7="","",AO7)</f>
        <v>25</v>
      </c>
      <c r="I32" s="47">
        <f>IF(F32&lt;H32,1,0)</f>
        <v>1</v>
      </c>
      <c r="J32" s="48"/>
      <c r="K32" s="5"/>
      <c r="L32" s="47">
        <f>IF(M32&gt;O32,1,0)</f>
        <v>0</v>
      </c>
      <c r="M32" s="47">
        <f>IF(AQ12="","",AQ12)</f>
        <v>22</v>
      </c>
      <c r="N32" s="47" t="str">
        <f>IF(AP12="","",AP12)</f>
        <v>－</v>
      </c>
      <c r="O32" s="47">
        <f>IF(AO12="","",AO12)</f>
        <v>25</v>
      </c>
      <c r="P32" s="47">
        <f>IF(M32&lt;O32,1,0)</f>
        <v>1</v>
      </c>
      <c r="Q32" s="48"/>
      <c r="R32" s="5"/>
      <c r="S32" s="47">
        <f>IF(T32&gt;V32,1,0)</f>
        <v>1</v>
      </c>
      <c r="T32" s="47">
        <f>IF(AQ17="","",AQ17)</f>
        <v>25</v>
      </c>
      <c r="U32" s="47" t="str">
        <f>IF(AP17="","",AP17)</f>
        <v>－</v>
      </c>
      <c r="V32" s="47">
        <f>IF(AO17="","",AO17)</f>
        <v>16</v>
      </c>
      <c r="W32" s="47">
        <f>IF(T32&lt;V32,1,0)</f>
        <v>0</v>
      </c>
      <c r="X32" s="48"/>
      <c r="Y32" s="3"/>
      <c r="Z32" s="47">
        <f>IF(AA32&gt;AC32,1,0)</f>
        <v>0</v>
      </c>
      <c r="AA32" s="47">
        <f>IF(AQ22="","",AQ22)</f>
        <v>17</v>
      </c>
      <c r="AB32" s="47" t="str">
        <f>IF(AP22="","",AP22)</f>
        <v>－</v>
      </c>
      <c r="AC32" s="47">
        <f>IF(AO22="","",AO22)</f>
        <v>25</v>
      </c>
      <c r="AD32" s="47">
        <f>IF(AA32&lt;AC32,1,0)</f>
        <v>1</v>
      </c>
      <c r="AE32" s="48"/>
      <c r="AF32" s="3"/>
      <c r="AG32" s="47">
        <f>IF(AH32&gt;AJ32,1,0)</f>
        <v>0</v>
      </c>
      <c r="AH32" s="47">
        <f>IF(AQ27="","",AQ27)</f>
        <v>17</v>
      </c>
      <c r="AI32" s="47" t="str">
        <f>IF(AP27="","",AP27)</f>
        <v>－</v>
      </c>
      <c r="AJ32" s="47">
        <f>IF(AO27="","",AO27)</f>
        <v>25</v>
      </c>
      <c r="AK32" s="47">
        <f>IF(AH32&lt;AJ32,1,0)</f>
        <v>1</v>
      </c>
      <c r="AL32" s="48"/>
      <c r="AM32" s="46"/>
      <c r="AN32" s="47"/>
      <c r="AO32" s="47"/>
      <c r="AP32" s="47"/>
      <c r="AQ32" s="47"/>
      <c r="AR32" s="47"/>
      <c r="AS32" s="48"/>
      <c r="AT32" s="88"/>
      <c r="AU32" s="88"/>
      <c r="AV32" s="89"/>
      <c r="AW32" s="89"/>
      <c r="AX32" s="92"/>
    </row>
    <row r="33" spans="2:50" ht="13" customHeight="1" x14ac:dyDescent="0.15">
      <c r="B33" s="46">
        <v>6</v>
      </c>
      <c r="C33" s="73" t="s">
        <v>41</v>
      </c>
      <c r="D33" s="47">
        <f>E32+E33+E34</f>
        <v>0</v>
      </c>
      <c r="E33" s="47">
        <f>IF(F33&gt;H33,1,0)</f>
        <v>0</v>
      </c>
      <c r="F33" s="47">
        <f>IF(AQ8="","",AQ8)</f>
        <v>25</v>
      </c>
      <c r="G33" s="47" t="str">
        <f>IF(AP8="","",AP8)</f>
        <v>－</v>
      </c>
      <c r="H33" s="47">
        <f>IF(AO8="","",AO8)</f>
        <v>27</v>
      </c>
      <c r="I33" s="47">
        <f>IF(F33&lt;H33,1,0)</f>
        <v>1</v>
      </c>
      <c r="J33" s="48">
        <f>I32+I33+I34</f>
        <v>2</v>
      </c>
      <c r="K33" s="47">
        <f>L32+L33+L34</f>
        <v>0</v>
      </c>
      <c r="L33" s="47">
        <f>IF(M33&gt;O33,1,0)</f>
        <v>0</v>
      </c>
      <c r="M33" s="47">
        <f>IF(AQ13="","",AQ13)</f>
        <v>18</v>
      </c>
      <c r="N33" s="47" t="str">
        <f>IF(AP13="","",AP13)</f>
        <v>－</v>
      </c>
      <c r="O33" s="47">
        <f>IF(AO13="","",AO13)</f>
        <v>25</v>
      </c>
      <c r="P33" s="47">
        <f>IF(M33&lt;O33,1,0)</f>
        <v>1</v>
      </c>
      <c r="Q33" s="48">
        <f>P32+P33+P34</f>
        <v>2</v>
      </c>
      <c r="R33" s="47">
        <f>S32+S33+S34</f>
        <v>2</v>
      </c>
      <c r="S33" s="47">
        <f>IF(T33&gt;V33,1,0)</f>
        <v>1</v>
      </c>
      <c r="T33" s="47">
        <f>IF(AQ18="","",AQ18)</f>
        <v>25</v>
      </c>
      <c r="U33" s="47" t="str">
        <f>IF(AP18="","",AP18)</f>
        <v>－</v>
      </c>
      <c r="V33" s="47">
        <f>IF(AO18="","",AO18)</f>
        <v>19</v>
      </c>
      <c r="W33" s="47">
        <f>IF(T33&lt;V33,1,0)</f>
        <v>0</v>
      </c>
      <c r="X33" s="48">
        <f>W32+W33+W34</f>
        <v>0</v>
      </c>
      <c r="Y33" s="47">
        <f>Z32+Z33+Z34</f>
        <v>2</v>
      </c>
      <c r="Z33" s="47">
        <f>IF(AA33&gt;AC33,1,0)</f>
        <v>1</v>
      </c>
      <c r="AA33" s="47">
        <f>IF(AQ23="","",AQ23)</f>
        <v>31</v>
      </c>
      <c r="AB33" s="47" t="str">
        <f>IF(AP23="","",AP23)</f>
        <v>－</v>
      </c>
      <c r="AC33" s="47">
        <f>IF(AO23="","",AO23)</f>
        <v>29</v>
      </c>
      <c r="AD33" s="47">
        <f>IF(AA33&lt;AC33,1,0)</f>
        <v>0</v>
      </c>
      <c r="AE33" s="48">
        <f>AD32+AD33+AD34</f>
        <v>1</v>
      </c>
      <c r="AF33" s="47">
        <f>AG32+AG33+AG34</f>
        <v>2</v>
      </c>
      <c r="AG33" s="47">
        <f>IF(AH33&gt;AJ33,1,0)</f>
        <v>1</v>
      </c>
      <c r="AH33" s="47">
        <f>IF(AQ28="","",AQ28)</f>
        <v>25</v>
      </c>
      <c r="AI33" s="47" t="str">
        <f>IF(AP28="","",AP28)</f>
        <v>－</v>
      </c>
      <c r="AJ33" s="47">
        <f>IF(AO28="","",AO28)</f>
        <v>19</v>
      </c>
      <c r="AK33" s="47">
        <f>IF(AH33&lt;AJ33,1,0)</f>
        <v>0</v>
      </c>
      <c r="AL33" s="48">
        <f>AK32+AK33+AK34</f>
        <v>1</v>
      </c>
      <c r="AM33" s="46"/>
      <c r="AN33" s="47"/>
      <c r="AO33" s="47"/>
      <c r="AP33" s="47"/>
      <c r="AQ33" s="47"/>
      <c r="AR33" s="47"/>
      <c r="AS33" s="48"/>
      <c r="AT33" s="94">
        <f>SUM(M32:M34,T32:T34,F32:F34,AA32:AA34,AH32:AH34,AO32:AO34)</f>
        <v>274</v>
      </c>
      <c r="AU33" s="95"/>
      <c r="AV33" s="89"/>
      <c r="AW33" s="89"/>
      <c r="AX33" s="92"/>
    </row>
    <row r="34" spans="2:50" ht="13" customHeight="1" x14ac:dyDescent="0.15">
      <c r="B34" s="46"/>
      <c r="C34" s="76"/>
      <c r="D34" s="47"/>
      <c r="E34" s="47">
        <f>IF(F34&gt;H34,1,0)</f>
        <v>0</v>
      </c>
      <c r="F34" s="47" t="str">
        <f>IF(AQ9="","",AQ9)</f>
        <v/>
      </c>
      <c r="G34" s="47" t="str">
        <f>IF(AP9="","",AP9)</f>
        <v/>
      </c>
      <c r="H34" s="47" t="str">
        <f>IF(AO9="","",AO9)</f>
        <v/>
      </c>
      <c r="I34" s="47">
        <f>IF(F34&lt;H34,1,0)</f>
        <v>0</v>
      </c>
      <c r="J34" s="48"/>
      <c r="K34" s="47"/>
      <c r="L34" s="47">
        <f>IF(M34&gt;O34,1,0)</f>
        <v>0</v>
      </c>
      <c r="M34" s="47" t="str">
        <f>IF(AQ14="","",AQ14)</f>
        <v/>
      </c>
      <c r="N34" s="47" t="str">
        <f>IF(AP14="","",AP14)</f>
        <v/>
      </c>
      <c r="O34" s="47" t="str">
        <f>IF(AO14="","",AO14)</f>
        <v/>
      </c>
      <c r="P34" s="47">
        <f>IF(M34&lt;O34,1,0)</f>
        <v>0</v>
      </c>
      <c r="Q34" s="48"/>
      <c r="R34" s="47"/>
      <c r="S34" s="47">
        <f>IF(T34&gt;V34,1,0)</f>
        <v>0</v>
      </c>
      <c r="T34" s="47" t="str">
        <f>IF(AQ19="","",AQ19)</f>
        <v/>
      </c>
      <c r="U34" s="47" t="str">
        <f>IF(AP19="","",AP19)</f>
        <v/>
      </c>
      <c r="V34" s="47" t="str">
        <f>IF(AO19="","",AO19)</f>
        <v/>
      </c>
      <c r="W34" s="47">
        <f>IF(T34&lt;V34,1,0)</f>
        <v>0</v>
      </c>
      <c r="X34" s="48"/>
      <c r="Y34" s="47"/>
      <c r="Z34" s="47">
        <f>IF(AA34&gt;AC34,1,0)</f>
        <v>1</v>
      </c>
      <c r="AA34" s="47">
        <f>IF(AQ24="","",AQ24)</f>
        <v>25</v>
      </c>
      <c r="AB34" s="47" t="str">
        <f>IF(AP24="","",AP24)</f>
        <v>－</v>
      </c>
      <c r="AC34" s="47">
        <f>IF(AO24="","",AO24)</f>
        <v>23</v>
      </c>
      <c r="AD34" s="47">
        <f>IF(AA34&lt;AC34,1,0)</f>
        <v>0</v>
      </c>
      <c r="AE34" s="48"/>
      <c r="AF34" s="47"/>
      <c r="AG34" s="47">
        <f>IF(AH34&gt;AJ34,1,0)</f>
        <v>1</v>
      </c>
      <c r="AH34" s="47">
        <f>IF(AQ29="","",AQ29)</f>
        <v>25</v>
      </c>
      <c r="AI34" s="47" t="str">
        <f>IF(AP29="","",AP29)</f>
        <v>－</v>
      </c>
      <c r="AJ34" s="47">
        <f>IF(AO29="","",AO29)</f>
        <v>22</v>
      </c>
      <c r="AK34" s="47">
        <f>IF(AH34&lt;AJ34,1,0)</f>
        <v>0</v>
      </c>
      <c r="AL34" s="48"/>
      <c r="AM34" s="46"/>
      <c r="AN34" s="47"/>
      <c r="AO34" s="47"/>
      <c r="AP34" s="47"/>
      <c r="AQ34" s="47"/>
      <c r="AR34" s="47"/>
      <c r="AS34" s="48"/>
      <c r="AT34" s="94">
        <f>SUM(O32:O34,V32:V34,H32:H34,AC32:AC34,AJ32:AJ34,AQ32:AQ34)</f>
        <v>280</v>
      </c>
      <c r="AU34" s="96"/>
      <c r="AV34" s="90"/>
      <c r="AW34" s="90"/>
      <c r="AX34" s="92"/>
    </row>
    <row r="35" spans="2:50" ht="13" customHeight="1" x14ac:dyDescent="0.15">
      <c r="B35" s="49"/>
      <c r="C35" s="77"/>
      <c r="D35" s="50"/>
      <c r="E35" s="50"/>
      <c r="F35" s="50"/>
      <c r="G35" s="50"/>
      <c r="H35" s="50"/>
      <c r="I35" s="50"/>
      <c r="J35" s="51"/>
      <c r="K35" s="50"/>
      <c r="L35" s="50"/>
      <c r="M35" s="50"/>
      <c r="N35" s="50"/>
      <c r="O35" s="50"/>
      <c r="P35" s="50"/>
      <c r="Q35" s="51"/>
      <c r="R35" s="50"/>
      <c r="S35" s="50"/>
      <c r="T35" s="50"/>
      <c r="U35" s="50"/>
      <c r="V35" s="50"/>
      <c r="W35" s="50"/>
      <c r="X35" s="51"/>
      <c r="Y35" s="50"/>
      <c r="Z35" s="50"/>
      <c r="AA35" s="50"/>
      <c r="AB35" s="50"/>
      <c r="AC35" s="50"/>
      <c r="AD35" s="50"/>
      <c r="AE35" s="51"/>
      <c r="AF35" s="50"/>
      <c r="AG35" s="50"/>
      <c r="AH35" s="50"/>
      <c r="AI35" s="50"/>
      <c r="AJ35" s="50"/>
      <c r="AK35" s="50"/>
      <c r="AL35" s="51"/>
      <c r="AM35" s="49"/>
      <c r="AN35" s="50"/>
      <c r="AO35" s="50"/>
      <c r="AP35" s="50"/>
      <c r="AQ35" s="50"/>
      <c r="AR35" s="50"/>
      <c r="AS35" s="51"/>
      <c r="AT35" s="97">
        <f>IF(AT34&gt;0,AT33/AT34,"-")</f>
        <v>0.97857142857142854</v>
      </c>
      <c r="AU35" s="96"/>
      <c r="AV35" s="97">
        <f>IF(AW31&gt;0,AV31/AW31,"-")</f>
        <v>1</v>
      </c>
      <c r="AW35" s="95"/>
      <c r="AX35" s="93"/>
    </row>
  </sheetData>
  <sheetProtection sheet="1" objects="1" scenarios="1"/>
  <mergeCells count="60">
    <mergeCell ref="AT31:AT32"/>
    <mergeCell ref="AU31:AU32"/>
    <mergeCell ref="AV31:AV34"/>
    <mergeCell ref="AW31:AW34"/>
    <mergeCell ref="AX31:AX35"/>
    <mergeCell ref="AT33:AU33"/>
    <mergeCell ref="AT34:AU34"/>
    <mergeCell ref="AT35:AU35"/>
    <mergeCell ref="AV35:AW35"/>
    <mergeCell ref="AT26:AT27"/>
    <mergeCell ref="AU26:AU27"/>
    <mergeCell ref="AV26:AV29"/>
    <mergeCell ref="AW26:AW29"/>
    <mergeCell ref="AX26:AX30"/>
    <mergeCell ref="AT28:AU28"/>
    <mergeCell ref="AT29:AU29"/>
    <mergeCell ref="AT30:AU30"/>
    <mergeCell ref="AV30:AW30"/>
    <mergeCell ref="AT21:AT22"/>
    <mergeCell ref="AU21:AU22"/>
    <mergeCell ref="AV21:AV24"/>
    <mergeCell ref="AW21:AW24"/>
    <mergeCell ref="AX21:AX25"/>
    <mergeCell ref="AT23:AU23"/>
    <mergeCell ref="AT24:AU24"/>
    <mergeCell ref="AT25:AU25"/>
    <mergeCell ref="AV25:AW25"/>
    <mergeCell ref="AT16:AT17"/>
    <mergeCell ref="AU16:AU17"/>
    <mergeCell ref="AV16:AV19"/>
    <mergeCell ref="AW16:AW19"/>
    <mergeCell ref="AX16:AX20"/>
    <mergeCell ref="AT18:AU18"/>
    <mergeCell ref="AT19:AU19"/>
    <mergeCell ref="AT20:AU20"/>
    <mergeCell ref="AV20:AW20"/>
    <mergeCell ref="AT11:AT12"/>
    <mergeCell ref="AU11:AU12"/>
    <mergeCell ref="AV11:AV14"/>
    <mergeCell ref="AW11:AW14"/>
    <mergeCell ref="AX11:AX15"/>
    <mergeCell ref="AT13:AU13"/>
    <mergeCell ref="AT14:AU14"/>
    <mergeCell ref="AT15:AU15"/>
    <mergeCell ref="AV15:AW15"/>
    <mergeCell ref="AT6:AT7"/>
    <mergeCell ref="AU6:AU7"/>
    <mergeCell ref="AV6:AV9"/>
    <mergeCell ref="AW6:AW9"/>
    <mergeCell ref="AX6:AX10"/>
    <mergeCell ref="AT8:AU8"/>
    <mergeCell ref="AT9:AU9"/>
    <mergeCell ref="AT10:AU10"/>
    <mergeCell ref="AV10:AW10"/>
    <mergeCell ref="AM5:AS5"/>
    <mergeCell ref="D5:J5"/>
    <mergeCell ref="K5:Q5"/>
    <mergeCell ref="R5:X5"/>
    <mergeCell ref="Y5:AE5"/>
    <mergeCell ref="AF5:AL5"/>
  </mergeCells>
  <phoneticPr fontId="3"/>
  <pageMargins left="0.48000000000000004" right="0.37" top="0.65944881889763785" bottom="0.58629921259842532" header="0.51" footer="0.51"/>
  <pageSetup paperSize="9" orientation="landscape" horizontalDpi="0" verticalDpi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G43"/>
  <sheetViews>
    <sheetView tabSelected="1" view="pageLayout" zoomScale="120" workbookViewId="0">
      <selection activeCell="H12" sqref="H12"/>
    </sheetView>
  </sheetViews>
  <sheetFormatPr baseColWidth="12" defaultColWidth="8.83203125" defaultRowHeight="14" x14ac:dyDescent="0.15"/>
  <cols>
    <col min="3" max="3" width="9.1640625" customWidth="1"/>
    <col min="4" max="4" width="7.83203125" customWidth="1"/>
    <col min="5" max="5" width="7.33203125" customWidth="1"/>
    <col min="6" max="6" width="25" customWidth="1"/>
  </cols>
  <sheetData>
    <row r="2" spans="3:7" x14ac:dyDescent="0.15">
      <c r="C2" s="34"/>
    </row>
    <row r="3" spans="3:7" ht="14" customHeight="1" x14ac:dyDescent="0.15">
      <c r="D3" s="60" t="s">
        <v>18</v>
      </c>
      <c r="E3" s="60" t="s">
        <v>3</v>
      </c>
      <c r="F3" s="60" t="s">
        <v>19</v>
      </c>
    </row>
    <row r="4" spans="3:7" ht="14" customHeight="1" x14ac:dyDescent="0.15">
      <c r="D4" s="120">
        <v>1</v>
      </c>
      <c r="E4" s="60">
        <v>1</v>
      </c>
      <c r="F4" s="60" t="s">
        <v>43</v>
      </c>
    </row>
    <row r="5" spans="3:7" ht="14" customHeight="1" x14ac:dyDescent="0.15">
      <c r="D5" s="121"/>
      <c r="E5" s="60">
        <v>2</v>
      </c>
      <c r="F5" s="60" t="s">
        <v>59</v>
      </c>
    </row>
    <row r="6" spans="3:7" ht="14" customHeight="1" x14ac:dyDescent="0.15">
      <c r="D6" s="121"/>
      <c r="E6" s="60">
        <v>3</v>
      </c>
      <c r="F6" s="60" t="s">
        <v>61</v>
      </c>
    </row>
    <row r="7" spans="3:7" ht="14" customHeight="1" x14ac:dyDescent="0.15">
      <c r="D7" s="121"/>
      <c r="E7" s="60">
        <v>4</v>
      </c>
      <c r="F7" s="60" t="s">
        <v>60</v>
      </c>
    </row>
    <row r="8" spans="3:7" ht="14" customHeight="1" x14ac:dyDescent="0.15">
      <c r="D8" s="121"/>
      <c r="E8" s="60">
        <v>5</v>
      </c>
      <c r="F8" s="60" t="s">
        <v>62</v>
      </c>
    </row>
    <row r="9" spans="3:7" ht="14" customHeight="1" x14ac:dyDescent="0.15">
      <c r="D9" s="121"/>
      <c r="E9" s="60">
        <v>6</v>
      </c>
      <c r="F9" s="60" t="s">
        <v>64</v>
      </c>
    </row>
    <row r="10" spans="3:7" ht="14" customHeight="1" x14ac:dyDescent="0.15">
      <c r="D10" s="121"/>
      <c r="E10" s="60">
        <v>7</v>
      </c>
      <c r="F10" s="60" t="s">
        <v>63</v>
      </c>
    </row>
    <row r="11" spans="3:7" ht="14" customHeight="1" x14ac:dyDescent="0.15">
      <c r="D11" s="121"/>
      <c r="E11" s="60">
        <v>8</v>
      </c>
      <c r="F11" s="35" t="s">
        <v>57</v>
      </c>
    </row>
    <row r="12" spans="3:7" ht="14" customHeight="1" x14ac:dyDescent="0.15">
      <c r="D12" s="121"/>
      <c r="E12" s="60">
        <v>9</v>
      </c>
      <c r="F12" s="60" t="s">
        <v>66</v>
      </c>
    </row>
    <row r="13" spans="3:7" ht="14" customHeight="1" x14ac:dyDescent="0.15">
      <c r="D13" s="121"/>
      <c r="E13" s="60">
        <v>10</v>
      </c>
      <c r="F13" s="60" t="s">
        <v>65</v>
      </c>
    </row>
    <row r="14" spans="3:7" ht="14" customHeight="1" x14ac:dyDescent="0.15">
      <c r="D14" s="121"/>
      <c r="E14" s="60">
        <v>11</v>
      </c>
      <c r="F14" s="82" t="s">
        <v>67</v>
      </c>
      <c r="G14" s="34" t="s">
        <v>73</v>
      </c>
    </row>
    <row r="15" spans="3:7" ht="14" customHeight="1" x14ac:dyDescent="0.15">
      <c r="D15" s="122"/>
      <c r="E15" s="60">
        <v>12</v>
      </c>
      <c r="F15" s="37" t="s">
        <v>69</v>
      </c>
      <c r="G15" s="34" t="s">
        <v>74</v>
      </c>
    </row>
    <row r="16" spans="3:7" ht="14" customHeight="1" x14ac:dyDescent="0.15">
      <c r="D16" s="120">
        <v>2</v>
      </c>
      <c r="E16" s="60">
        <v>1</v>
      </c>
      <c r="F16" s="38" t="s">
        <v>32</v>
      </c>
      <c r="G16" s="34" t="s">
        <v>75</v>
      </c>
    </row>
    <row r="17" spans="4:7" ht="14" customHeight="1" x14ac:dyDescent="0.15">
      <c r="D17" s="121"/>
      <c r="E17" s="60">
        <v>2</v>
      </c>
      <c r="F17" s="82" t="s">
        <v>46</v>
      </c>
      <c r="G17" s="34" t="s">
        <v>73</v>
      </c>
    </row>
    <row r="18" spans="4:7" ht="14" customHeight="1" x14ac:dyDescent="0.15">
      <c r="D18" s="121"/>
      <c r="E18" s="60">
        <v>3</v>
      </c>
      <c r="F18" s="60" t="s">
        <v>25</v>
      </c>
    </row>
    <row r="19" spans="4:7" ht="14" customHeight="1" x14ac:dyDescent="0.15">
      <c r="D19" s="121"/>
      <c r="E19" s="60">
        <v>4</v>
      </c>
      <c r="F19" s="60" t="s">
        <v>45</v>
      </c>
    </row>
    <row r="20" spans="4:7" ht="14" customHeight="1" x14ac:dyDescent="0.15">
      <c r="D20" s="121"/>
      <c r="E20" s="60">
        <v>5</v>
      </c>
      <c r="F20" s="60" t="s">
        <v>44</v>
      </c>
    </row>
    <row r="21" spans="4:7" ht="14" customHeight="1" x14ac:dyDescent="0.15">
      <c r="D21" s="122"/>
      <c r="E21" s="60">
        <v>6</v>
      </c>
      <c r="F21" s="82" t="s">
        <v>20</v>
      </c>
      <c r="G21" s="34" t="s">
        <v>73</v>
      </c>
    </row>
    <row r="22" spans="4:7" ht="14" customHeight="1" x14ac:dyDescent="0.15">
      <c r="D22" s="120">
        <v>3</v>
      </c>
      <c r="E22" s="60">
        <v>1</v>
      </c>
      <c r="F22" s="82" t="s">
        <v>27</v>
      </c>
      <c r="G22" s="34" t="s">
        <v>73</v>
      </c>
    </row>
    <row r="23" spans="4:7" ht="14" customHeight="1" x14ac:dyDescent="0.15">
      <c r="D23" s="121"/>
      <c r="E23" s="60">
        <v>2</v>
      </c>
      <c r="F23" s="60" t="s">
        <v>47</v>
      </c>
    </row>
    <row r="24" spans="4:7" ht="14" customHeight="1" x14ac:dyDescent="0.15">
      <c r="D24" s="121"/>
      <c r="E24" s="60">
        <v>3</v>
      </c>
      <c r="F24" s="60" t="s">
        <v>22</v>
      </c>
    </row>
    <row r="25" spans="4:7" ht="14" customHeight="1" x14ac:dyDescent="0.15">
      <c r="D25" s="121"/>
      <c r="E25" s="60">
        <v>4</v>
      </c>
      <c r="F25" s="60" t="s">
        <v>21</v>
      </c>
    </row>
    <row r="26" spans="4:7" ht="14" customHeight="1" x14ac:dyDescent="0.15">
      <c r="D26" s="121"/>
      <c r="E26" s="60">
        <v>5</v>
      </c>
      <c r="F26" s="60" t="s">
        <v>15</v>
      </c>
    </row>
    <row r="27" spans="4:7" ht="14" customHeight="1" x14ac:dyDescent="0.15">
      <c r="D27" s="122"/>
      <c r="E27" s="60">
        <v>6</v>
      </c>
      <c r="F27" s="38" t="s">
        <v>51</v>
      </c>
      <c r="G27" s="34" t="s">
        <v>74</v>
      </c>
    </row>
    <row r="28" spans="4:7" ht="14" customHeight="1" x14ac:dyDescent="0.15">
      <c r="D28" s="120">
        <v>4</v>
      </c>
      <c r="E28" s="60">
        <v>1</v>
      </c>
      <c r="F28" s="38" t="s">
        <v>48</v>
      </c>
      <c r="G28" s="34" t="s">
        <v>75</v>
      </c>
    </row>
    <row r="29" spans="4:7" ht="14" customHeight="1" x14ac:dyDescent="0.15">
      <c r="D29" s="121"/>
      <c r="E29" s="60">
        <v>2</v>
      </c>
      <c r="F29" s="60" t="s">
        <v>23</v>
      </c>
    </row>
    <row r="30" spans="4:7" ht="14" customHeight="1" x14ac:dyDescent="0.15">
      <c r="D30" s="121"/>
      <c r="E30" s="60">
        <v>3</v>
      </c>
      <c r="F30" s="55" t="s">
        <v>76</v>
      </c>
    </row>
    <row r="31" spans="4:7" ht="14" customHeight="1" x14ac:dyDescent="0.15">
      <c r="D31" s="121"/>
      <c r="E31" s="60">
        <v>4</v>
      </c>
      <c r="F31" s="60" t="s">
        <v>52</v>
      </c>
    </row>
    <row r="32" spans="4:7" ht="14" customHeight="1" x14ac:dyDescent="0.15">
      <c r="D32" s="121"/>
      <c r="E32" s="60">
        <v>5</v>
      </c>
      <c r="F32" s="60" t="s">
        <v>50</v>
      </c>
    </row>
    <row r="33" spans="1:7" ht="14" customHeight="1" x14ac:dyDescent="0.15">
      <c r="D33" s="122"/>
      <c r="E33" s="60">
        <v>6</v>
      </c>
      <c r="F33" s="38" t="s">
        <v>55</v>
      </c>
      <c r="G33" s="34" t="s">
        <v>74</v>
      </c>
    </row>
    <row r="34" spans="1:7" ht="14" customHeight="1" x14ac:dyDescent="0.15">
      <c r="D34" s="120">
        <v>5</v>
      </c>
      <c r="E34" s="60">
        <v>1</v>
      </c>
      <c r="F34" s="38" t="s">
        <v>49</v>
      </c>
      <c r="G34" s="34" t="s">
        <v>75</v>
      </c>
    </row>
    <row r="35" spans="1:7" ht="14" customHeight="1" x14ac:dyDescent="0.15">
      <c r="D35" s="121"/>
      <c r="E35" s="60">
        <v>2</v>
      </c>
      <c r="F35" s="60" t="s">
        <v>56</v>
      </c>
    </row>
    <row r="36" spans="1:7" ht="14" customHeight="1" x14ac:dyDescent="0.15">
      <c r="D36" s="121"/>
      <c r="E36" s="60">
        <v>3</v>
      </c>
      <c r="F36" s="60" t="s">
        <v>54</v>
      </c>
    </row>
    <row r="37" spans="1:7" ht="14" customHeight="1" x14ac:dyDescent="0.15">
      <c r="D37" s="121"/>
      <c r="E37" s="60">
        <v>4</v>
      </c>
      <c r="F37" s="60" t="s">
        <v>16</v>
      </c>
    </row>
    <row r="38" spans="1:7" ht="14" customHeight="1" x14ac:dyDescent="0.15">
      <c r="D38" s="121"/>
      <c r="E38" s="60">
        <v>5</v>
      </c>
      <c r="F38" s="71" t="s">
        <v>147</v>
      </c>
    </row>
    <row r="39" spans="1:7" ht="14" customHeight="1" x14ac:dyDescent="0.15">
      <c r="D39" s="121"/>
      <c r="E39" s="60">
        <v>6</v>
      </c>
      <c r="F39" s="60" t="s">
        <v>53</v>
      </c>
    </row>
    <row r="40" spans="1:7" ht="14" customHeight="1" x14ac:dyDescent="0.15">
      <c r="D40" s="121"/>
      <c r="E40" s="60">
        <v>7</v>
      </c>
      <c r="F40" s="39" t="s">
        <v>77</v>
      </c>
    </row>
    <row r="41" spans="1:7" ht="14" customHeight="1" x14ac:dyDescent="0.15">
      <c r="D41" s="121"/>
      <c r="E41" s="60">
        <v>8</v>
      </c>
      <c r="F41" s="39" t="s">
        <v>78</v>
      </c>
    </row>
    <row r="42" spans="1:7" ht="14" customHeight="1" x14ac:dyDescent="0.15">
      <c r="D42" s="122"/>
      <c r="E42" s="60">
        <v>9</v>
      </c>
      <c r="F42" s="60" t="s">
        <v>17</v>
      </c>
    </row>
    <row r="43" spans="1:7" ht="14.25" customHeight="1" x14ac:dyDescent="0.15">
      <c r="A43" s="56"/>
    </row>
  </sheetData>
  <mergeCells count="5">
    <mergeCell ref="D4:D15"/>
    <mergeCell ref="D16:D21"/>
    <mergeCell ref="D22:D27"/>
    <mergeCell ref="D28:D33"/>
    <mergeCell ref="D34:D42"/>
  </mergeCells>
  <phoneticPr fontId="3"/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&amp;C&amp;16平成２8年度九州大学秋季バレーボール女子リーグ大分大会_x000D_　入れ替え後　順位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13" defaultRowHeight="14" x14ac:dyDescent="0.15"/>
  <sheetData/>
  <phoneticPr fontId="2"/>
  <pageMargins left="0.78700000000000003" right="0.78700000000000003" top="0.98399999999999999" bottom="0.98399999999999999" header="0.51200000000000001" footer="0.5120000000000000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35"/>
  <sheetViews>
    <sheetView zoomScale="120" zoomScaleNormal="120" zoomScalePageLayoutView="120" workbookViewId="0">
      <selection activeCell="B3" sqref="B3"/>
    </sheetView>
  </sheetViews>
  <sheetFormatPr baseColWidth="12" defaultColWidth="7.6640625" defaultRowHeight="14" x14ac:dyDescent="0.15"/>
  <cols>
    <col min="1" max="2" width="4" customWidth="1"/>
    <col min="3" max="3" width="12.33203125" customWidth="1"/>
    <col min="4" max="4" width="2.1640625" customWidth="1"/>
    <col min="5" max="5" width="2.1640625" hidden="1" customWidth="1"/>
    <col min="6" max="6" width="2.33203125" customWidth="1"/>
    <col min="7" max="7" width="2.1640625" customWidth="1"/>
    <col min="8" max="8" width="2.33203125" customWidth="1"/>
    <col min="9" max="9" width="2.1640625" hidden="1" customWidth="1"/>
    <col min="10" max="11" width="2.1640625" customWidth="1"/>
    <col min="12" max="12" width="2.1640625" hidden="1" customWidth="1"/>
    <col min="13" max="13" width="2.33203125" customWidth="1"/>
    <col min="14" max="14" width="2.1640625" customWidth="1"/>
    <col min="15" max="15" width="2.33203125" customWidth="1"/>
    <col min="16" max="16" width="2.1640625" hidden="1" customWidth="1"/>
    <col min="17" max="18" width="2.1640625" customWidth="1"/>
    <col min="19" max="19" width="2.1640625" hidden="1" customWidth="1"/>
    <col min="20" max="20" width="2.33203125" customWidth="1"/>
    <col min="21" max="21" width="2.1640625" customWidth="1"/>
    <col min="22" max="22" width="2.33203125" customWidth="1"/>
    <col min="23" max="23" width="2.1640625" hidden="1" customWidth="1"/>
    <col min="24" max="25" width="2.1640625" customWidth="1"/>
    <col min="26" max="26" width="2.1640625" hidden="1" customWidth="1"/>
    <col min="27" max="27" width="2.33203125" customWidth="1"/>
    <col min="28" max="28" width="2.1640625" customWidth="1"/>
    <col min="29" max="29" width="2.33203125" customWidth="1"/>
    <col min="30" max="30" width="2.1640625" hidden="1" customWidth="1"/>
    <col min="31" max="32" width="2.1640625" customWidth="1"/>
    <col min="33" max="33" width="2.1640625" hidden="1" customWidth="1"/>
    <col min="34" max="34" width="2.33203125" customWidth="1"/>
    <col min="35" max="35" width="2.1640625" customWidth="1"/>
    <col min="36" max="36" width="2.33203125" customWidth="1"/>
    <col min="37" max="37" width="2.1640625" hidden="1" customWidth="1"/>
    <col min="38" max="39" width="2.1640625" customWidth="1"/>
    <col min="40" max="40" width="2.1640625" hidden="1" customWidth="1"/>
    <col min="41" max="41" width="2.33203125" customWidth="1"/>
    <col min="42" max="42" width="2.1640625" customWidth="1"/>
    <col min="43" max="43" width="2.33203125" customWidth="1"/>
    <col min="44" max="44" width="2.1640625" hidden="1" customWidth="1"/>
    <col min="45" max="45" width="2.1640625" customWidth="1"/>
    <col min="46" max="47" width="3.6640625" customWidth="1"/>
    <col min="48" max="49" width="6.83203125" customWidth="1"/>
    <col min="50" max="50" width="3.83203125" customWidth="1"/>
  </cols>
  <sheetData>
    <row r="1" spans="2:52" ht="19" x14ac:dyDescent="0.15">
      <c r="B1" s="1" t="s">
        <v>114</v>
      </c>
    </row>
    <row r="2" spans="2:52" x14ac:dyDescent="0.15">
      <c r="B2" s="61" t="s">
        <v>115</v>
      </c>
    </row>
    <row r="3" spans="2:52" x14ac:dyDescent="0.15">
      <c r="B3" s="61" t="s">
        <v>199</v>
      </c>
    </row>
    <row r="5" spans="2:52" ht="18" customHeight="1" x14ac:dyDescent="0.15">
      <c r="B5" s="52"/>
      <c r="C5" s="9" t="s">
        <v>5</v>
      </c>
      <c r="D5" s="98" t="str">
        <f>C8</f>
        <v>沖縄大学</v>
      </c>
      <c r="E5" s="99"/>
      <c r="F5" s="99"/>
      <c r="G5" s="99"/>
      <c r="H5" s="99"/>
      <c r="I5" s="99"/>
      <c r="J5" s="100"/>
      <c r="K5" s="98" t="str">
        <f>C13</f>
        <v>長崎大学</v>
      </c>
      <c r="L5" s="99"/>
      <c r="M5" s="99"/>
      <c r="N5" s="99"/>
      <c r="O5" s="99"/>
      <c r="P5" s="99"/>
      <c r="Q5" s="100"/>
      <c r="R5" s="98" t="str">
        <f>C18</f>
        <v>熊本大学</v>
      </c>
      <c r="S5" s="99"/>
      <c r="T5" s="99"/>
      <c r="U5" s="99"/>
      <c r="V5" s="99"/>
      <c r="W5" s="99"/>
      <c r="X5" s="100"/>
      <c r="Y5" s="98" t="str">
        <f>C23</f>
        <v>西南学院大学</v>
      </c>
      <c r="Z5" s="99"/>
      <c r="AA5" s="99"/>
      <c r="AB5" s="99"/>
      <c r="AC5" s="99"/>
      <c r="AD5" s="99"/>
      <c r="AE5" s="100"/>
      <c r="AF5" s="98" t="str">
        <f>C28</f>
        <v>筑紫女学院大学</v>
      </c>
      <c r="AG5" s="99"/>
      <c r="AH5" s="99"/>
      <c r="AI5" s="99"/>
      <c r="AJ5" s="99"/>
      <c r="AK5" s="99"/>
      <c r="AL5" s="100"/>
      <c r="AM5" s="98" t="str">
        <f>C33</f>
        <v>琉球大学</v>
      </c>
      <c r="AN5" s="99"/>
      <c r="AO5" s="99"/>
      <c r="AP5" s="99"/>
      <c r="AQ5" s="99"/>
      <c r="AR5" s="99"/>
      <c r="AS5" s="100"/>
      <c r="AT5" s="6" t="s">
        <v>12</v>
      </c>
      <c r="AU5" s="7" t="s">
        <v>13</v>
      </c>
      <c r="AV5" s="10" t="s">
        <v>14</v>
      </c>
      <c r="AW5" s="11" t="s">
        <v>2</v>
      </c>
      <c r="AX5" s="8" t="s">
        <v>3</v>
      </c>
      <c r="AY5" s="2"/>
    </row>
    <row r="6" spans="2:52" ht="13" customHeight="1" x14ac:dyDescent="0.15">
      <c r="B6" s="62"/>
      <c r="C6" s="72"/>
      <c r="D6" s="47"/>
      <c r="E6" s="47"/>
      <c r="F6" s="47"/>
      <c r="G6" s="47"/>
      <c r="H6" s="47"/>
      <c r="I6" s="47"/>
      <c r="J6" s="48"/>
      <c r="K6" s="46" t="str">
        <f>IF(OR(K8&gt;=2,Q8&gt;=2),IF(K8&gt;Q8,"○","●"),"-")</f>
        <v>●</v>
      </c>
      <c r="L6" s="47"/>
      <c r="M6" s="47"/>
      <c r="N6" s="47"/>
      <c r="O6" s="47"/>
      <c r="P6" s="47"/>
      <c r="Q6" s="48"/>
      <c r="R6" s="46" t="str">
        <f>IF(OR(R8&gt;=2,X8&gt;=2),IF(R8&gt;X8,"○","●"),"-")</f>
        <v>○</v>
      </c>
      <c r="S6" s="47"/>
      <c r="T6" s="47"/>
      <c r="U6" s="47"/>
      <c r="V6" s="47"/>
      <c r="W6" s="47"/>
      <c r="X6" s="48"/>
      <c r="Y6" s="46" t="str">
        <f>IF(OR(Y8&gt;=2,AE8&gt;=2),IF(Y8&gt;AE8,"○","●"),"-")</f>
        <v>●</v>
      </c>
      <c r="Z6" s="47"/>
      <c r="AA6" s="47"/>
      <c r="AB6" s="47"/>
      <c r="AC6" s="47"/>
      <c r="AD6" s="47"/>
      <c r="AE6" s="48"/>
      <c r="AF6" s="46" t="str">
        <f>IF(OR(AF8&gt;=2,AL8&gt;=2),IF(AF8&gt;AL8,"○","●"),"-")</f>
        <v>○</v>
      </c>
      <c r="AG6" s="47"/>
      <c r="AH6" s="47"/>
      <c r="AI6" s="47"/>
      <c r="AJ6" s="47"/>
      <c r="AK6" s="47"/>
      <c r="AL6" s="48"/>
      <c r="AM6" s="46" t="str">
        <f>IF(OR(AM8&gt;=2,AS8&gt;=2),IF(AM8&gt;AS8,"○","●"),"-")</f>
        <v>●</v>
      </c>
      <c r="AN6" s="47"/>
      <c r="AO6" s="47"/>
      <c r="AP6" s="47"/>
      <c r="AQ6" s="47"/>
      <c r="AR6" s="47"/>
      <c r="AS6" s="48"/>
      <c r="AT6" s="101">
        <f>COUNTIF(D6:AS6,"○")</f>
        <v>2</v>
      </c>
      <c r="AU6" s="101">
        <f>COUNTIF(D6:AS6,"●")</f>
        <v>3</v>
      </c>
      <c r="AV6" s="101">
        <f>D8+K8+R8+Y8+AF8+AM8</f>
        <v>5</v>
      </c>
      <c r="AW6" s="101">
        <f>J8+Q8+X8+AE8+AL8+AS8</f>
        <v>7</v>
      </c>
      <c r="AX6" s="105">
        <v>5</v>
      </c>
      <c r="AY6" s="2"/>
    </row>
    <row r="7" spans="2:52" ht="13" customHeight="1" x14ac:dyDescent="0.15">
      <c r="B7" s="62"/>
      <c r="C7" s="58"/>
      <c r="D7" s="47"/>
      <c r="E7" s="47"/>
      <c r="F7" s="47"/>
      <c r="G7" s="47"/>
      <c r="H7" s="47"/>
      <c r="I7" s="47"/>
      <c r="J7" s="48"/>
      <c r="K7" s="3"/>
      <c r="L7" s="47">
        <f>IF(M7&gt;O7,1,0)</f>
        <v>0</v>
      </c>
      <c r="M7" s="4">
        <v>25</v>
      </c>
      <c r="N7" s="47" t="str">
        <f>IF(M7="","","－")</f>
        <v>－</v>
      </c>
      <c r="O7" s="4">
        <v>27</v>
      </c>
      <c r="P7" s="47">
        <f>IF(M7&lt;O7,1,0)</f>
        <v>1</v>
      </c>
      <c r="Q7" s="48"/>
      <c r="R7" s="3"/>
      <c r="S7" s="47">
        <f>IF(T7&gt;V7,1,0)</f>
        <v>0</v>
      </c>
      <c r="T7" s="4">
        <v>18</v>
      </c>
      <c r="U7" s="47" t="str">
        <f>IF(T7="","","－")</f>
        <v>－</v>
      </c>
      <c r="V7" s="4">
        <v>25</v>
      </c>
      <c r="W7" s="47">
        <f>IF(T7&lt;V7,1,0)</f>
        <v>1</v>
      </c>
      <c r="X7" s="48"/>
      <c r="Y7" s="3"/>
      <c r="Z7" s="47">
        <f>IF(AA7&gt;AC7,1,0)</f>
        <v>0</v>
      </c>
      <c r="AA7" s="4">
        <v>23</v>
      </c>
      <c r="AB7" s="47" t="str">
        <f>IF(AA7="","","－")</f>
        <v>－</v>
      </c>
      <c r="AC7" s="4">
        <v>25</v>
      </c>
      <c r="AD7" s="47">
        <f>IF(AA7&lt;AC7,1,0)</f>
        <v>1</v>
      </c>
      <c r="AE7" s="48"/>
      <c r="AF7" s="3"/>
      <c r="AG7" s="47">
        <f>IF(AH7&gt;AJ7,1,0)</f>
        <v>1</v>
      </c>
      <c r="AH7" s="4">
        <v>25</v>
      </c>
      <c r="AI7" s="47" t="str">
        <f>IF(AH7="","","－")</f>
        <v>－</v>
      </c>
      <c r="AJ7" s="4">
        <v>21</v>
      </c>
      <c r="AK7" s="47">
        <f>IF(AH7&lt;AJ7,1,0)</f>
        <v>0</v>
      </c>
      <c r="AL7" s="48"/>
      <c r="AM7" s="3"/>
      <c r="AN7" s="47">
        <f>IF(AO7&gt;AQ7,1,0)</f>
        <v>1</v>
      </c>
      <c r="AO7" s="4">
        <v>26</v>
      </c>
      <c r="AP7" s="47" t="str">
        <f>IF(AO7="","","－")</f>
        <v>－</v>
      </c>
      <c r="AQ7" s="4">
        <v>24</v>
      </c>
      <c r="AR7" s="47">
        <f>IF(AO7&lt;AQ7,1,0)</f>
        <v>0</v>
      </c>
      <c r="AS7" s="48"/>
      <c r="AT7" s="102"/>
      <c r="AU7" s="102"/>
      <c r="AV7" s="103"/>
      <c r="AW7" s="103"/>
      <c r="AX7" s="106"/>
    </row>
    <row r="8" spans="2:52" ht="13" customHeight="1" x14ac:dyDescent="0.15">
      <c r="B8" s="62">
        <v>1</v>
      </c>
      <c r="C8" s="73" t="s">
        <v>36</v>
      </c>
      <c r="D8" s="47"/>
      <c r="E8" s="47"/>
      <c r="F8" s="47"/>
      <c r="G8" s="47"/>
      <c r="H8" s="47"/>
      <c r="I8" s="47"/>
      <c r="J8" s="48"/>
      <c r="K8" s="46">
        <f>L7+L8+L9</f>
        <v>0</v>
      </c>
      <c r="L8" s="47">
        <f>IF(M8&gt;O8,1,0)</f>
        <v>0</v>
      </c>
      <c r="M8" s="4">
        <v>15</v>
      </c>
      <c r="N8" s="47" t="str">
        <f>IF(M8="","","－")</f>
        <v>－</v>
      </c>
      <c r="O8" s="4">
        <v>25</v>
      </c>
      <c r="P8" s="47">
        <f>IF(M8&lt;O8,1,0)</f>
        <v>1</v>
      </c>
      <c r="Q8" s="48">
        <f>P7+P8+P9</f>
        <v>2</v>
      </c>
      <c r="R8" s="46">
        <f>S7+S8+S9</f>
        <v>2</v>
      </c>
      <c r="S8" s="47">
        <f>IF(T8&gt;V8,1,0)</f>
        <v>1</v>
      </c>
      <c r="T8" s="4">
        <v>25</v>
      </c>
      <c r="U8" s="47" t="str">
        <f>IF(T8="","","－")</f>
        <v>－</v>
      </c>
      <c r="V8" s="4">
        <v>23</v>
      </c>
      <c r="W8" s="47">
        <f>IF(T8&lt;V8,1,0)</f>
        <v>0</v>
      </c>
      <c r="X8" s="48">
        <f>W7+W8+W9</f>
        <v>1</v>
      </c>
      <c r="Y8" s="46">
        <f>Z7+Z8+Z9</f>
        <v>0</v>
      </c>
      <c r="Z8" s="47">
        <f>IF(AA8&gt;AC8,1,0)</f>
        <v>0</v>
      </c>
      <c r="AA8" s="4">
        <v>20</v>
      </c>
      <c r="AB8" s="47" t="str">
        <f>IF(AA8="","","－")</f>
        <v>－</v>
      </c>
      <c r="AC8" s="4">
        <v>25</v>
      </c>
      <c r="AD8" s="47">
        <f>IF(AA8&lt;AC8,1,0)</f>
        <v>1</v>
      </c>
      <c r="AE8" s="48">
        <f>AD7+AD8+AD9</f>
        <v>2</v>
      </c>
      <c r="AF8" s="46">
        <f>AG7+AG8+AG9</f>
        <v>2</v>
      </c>
      <c r="AG8" s="47">
        <f>IF(AH8&gt;AJ8,1,0)</f>
        <v>1</v>
      </c>
      <c r="AH8" s="4">
        <v>25</v>
      </c>
      <c r="AI8" s="47" t="str">
        <f>IF(AH8="","","－")</f>
        <v>－</v>
      </c>
      <c r="AJ8" s="4">
        <v>19</v>
      </c>
      <c r="AK8" s="47">
        <f>IF(AH8&lt;AJ8,1,0)</f>
        <v>0</v>
      </c>
      <c r="AL8" s="48">
        <f>AK7+AK8+AK9</f>
        <v>0</v>
      </c>
      <c r="AM8" s="46">
        <f>AN7+AN8+AN9</f>
        <v>1</v>
      </c>
      <c r="AN8" s="47">
        <f>IF(AO8&gt;AQ8,1,0)</f>
        <v>0</v>
      </c>
      <c r="AO8" s="4">
        <v>15</v>
      </c>
      <c r="AP8" s="47" t="str">
        <f>IF(AO8="","","－")</f>
        <v>－</v>
      </c>
      <c r="AQ8" s="4">
        <v>25</v>
      </c>
      <c r="AR8" s="47">
        <f>IF(AO8&lt;AQ8,1,0)</f>
        <v>1</v>
      </c>
      <c r="AS8" s="48">
        <f>AR7+AR8+AR9</f>
        <v>2</v>
      </c>
      <c r="AT8" s="108">
        <f>SUM(M7:M9,T7:T9,F7:F9,AA7:AA9,AH7:AH9,AO7:AO9)</f>
        <v>268</v>
      </c>
      <c r="AU8" s="109"/>
      <c r="AV8" s="103"/>
      <c r="AW8" s="103"/>
      <c r="AX8" s="106"/>
    </row>
    <row r="9" spans="2:52" ht="13" customHeight="1" x14ac:dyDescent="0.15">
      <c r="B9" s="62"/>
      <c r="C9" s="58"/>
      <c r="D9" s="47"/>
      <c r="E9" s="47"/>
      <c r="F9" s="47"/>
      <c r="G9" s="47"/>
      <c r="H9" s="47"/>
      <c r="I9" s="47"/>
      <c r="J9" s="48"/>
      <c r="K9" s="46"/>
      <c r="L9" s="47">
        <f>IF(M9&gt;O9,1,0)</f>
        <v>0</v>
      </c>
      <c r="M9" s="4"/>
      <c r="N9" s="47" t="str">
        <f>IF(M9="","","－")</f>
        <v/>
      </c>
      <c r="O9" s="4"/>
      <c r="P9" s="47">
        <f>IF(M9&lt;O9,1,0)</f>
        <v>0</v>
      </c>
      <c r="Q9" s="48"/>
      <c r="R9" s="46"/>
      <c r="S9" s="47">
        <f>IF(T9&gt;V9,1,0)</f>
        <v>1</v>
      </c>
      <c r="T9" s="4">
        <v>28</v>
      </c>
      <c r="U9" s="47" t="str">
        <f>IF(T9="","","－")</f>
        <v>－</v>
      </c>
      <c r="V9" s="4">
        <v>26</v>
      </c>
      <c r="W9" s="47">
        <f>IF(T9&lt;V9,1,0)</f>
        <v>0</v>
      </c>
      <c r="X9" s="48"/>
      <c r="Y9" s="46"/>
      <c r="Z9" s="47">
        <f>IF(AA9&gt;AC9,1,0)</f>
        <v>0</v>
      </c>
      <c r="AA9" s="4"/>
      <c r="AB9" s="47" t="str">
        <f>IF(AA9="","","－")</f>
        <v/>
      </c>
      <c r="AC9" s="4"/>
      <c r="AD9" s="47">
        <f>IF(AA9&lt;AC9,1,0)</f>
        <v>0</v>
      </c>
      <c r="AE9" s="48"/>
      <c r="AF9" s="46"/>
      <c r="AG9" s="47">
        <f>IF(AH9&gt;AJ9,1,0)</f>
        <v>0</v>
      </c>
      <c r="AH9" s="4"/>
      <c r="AI9" s="47" t="str">
        <f>IF(AH9="","","－")</f>
        <v/>
      </c>
      <c r="AJ9" s="4"/>
      <c r="AK9" s="47">
        <f>IF(AH9&lt;AJ9,1,0)</f>
        <v>0</v>
      </c>
      <c r="AL9" s="48"/>
      <c r="AM9" s="46"/>
      <c r="AN9" s="47">
        <f>IF(AO9&gt;AQ9,1,0)</f>
        <v>0</v>
      </c>
      <c r="AO9" s="4">
        <v>23</v>
      </c>
      <c r="AP9" s="47" t="str">
        <f>IF(AO9="","","－")</f>
        <v>－</v>
      </c>
      <c r="AQ9" s="4">
        <v>25</v>
      </c>
      <c r="AR9" s="47">
        <f>IF(AO9&lt;AQ9,1,0)</f>
        <v>1</v>
      </c>
      <c r="AS9" s="48"/>
      <c r="AT9" s="108">
        <f>SUM(O7:O9,V7:V9,H7:H9,AC7:AC9,AJ7:AJ9,AQ7:AQ9)</f>
        <v>290</v>
      </c>
      <c r="AU9" s="110"/>
      <c r="AV9" s="104"/>
      <c r="AW9" s="104"/>
      <c r="AX9" s="106"/>
    </row>
    <row r="10" spans="2:52" ht="13" customHeight="1" x14ac:dyDescent="0.15">
      <c r="B10" s="62"/>
      <c r="C10" s="59"/>
      <c r="D10" s="50"/>
      <c r="E10" s="50"/>
      <c r="F10" s="50"/>
      <c r="G10" s="50"/>
      <c r="H10" s="50"/>
      <c r="I10" s="50"/>
      <c r="J10" s="51"/>
      <c r="K10" s="49"/>
      <c r="L10" s="50"/>
      <c r="M10" s="50"/>
      <c r="N10" s="50"/>
      <c r="O10" s="50"/>
      <c r="P10" s="50"/>
      <c r="Q10" s="51"/>
      <c r="R10" s="49"/>
      <c r="S10" s="50"/>
      <c r="T10" s="50"/>
      <c r="U10" s="50"/>
      <c r="V10" s="50"/>
      <c r="W10" s="50"/>
      <c r="X10" s="51"/>
      <c r="Y10" s="49"/>
      <c r="Z10" s="50"/>
      <c r="AA10" s="50"/>
      <c r="AB10" s="50"/>
      <c r="AC10" s="50"/>
      <c r="AD10" s="50"/>
      <c r="AE10" s="51"/>
      <c r="AF10" s="49"/>
      <c r="AG10" s="50"/>
      <c r="AH10" s="50"/>
      <c r="AI10" s="50"/>
      <c r="AJ10" s="50"/>
      <c r="AK10" s="50"/>
      <c r="AL10" s="51"/>
      <c r="AM10" s="49"/>
      <c r="AN10" s="50"/>
      <c r="AO10" s="50"/>
      <c r="AP10" s="50"/>
      <c r="AQ10" s="50"/>
      <c r="AR10" s="50"/>
      <c r="AS10" s="51"/>
      <c r="AT10" s="111">
        <f>IF(AT9&gt;0,AT8/AT9,"-")</f>
        <v>0.92413793103448272</v>
      </c>
      <c r="AU10" s="110"/>
      <c r="AV10" s="111">
        <f>IF(AW6&gt;0,AV6/AW6,"-")</f>
        <v>0.7142857142857143</v>
      </c>
      <c r="AW10" s="109"/>
      <c r="AX10" s="107"/>
    </row>
    <row r="11" spans="2:52" ht="13" customHeight="1" x14ac:dyDescent="0.15">
      <c r="B11" s="64"/>
      <c r="C11" s="72"/>
      <c r="D11" s="47" t="str">
        <f>IF(OR(D13&gt;=2,J13&gt;=2),IF(D13&gt;J13,"○","●"),"-")</f>
        <v>○</v>
      </c>
      <c r="E11" s="44"/>
      <c r="F11" s="44"/>
      <c r="G11" s="44"/>
      <c r="H11" s="44"/>
      <c r="I11" s="44"/>
      <c r="J11" s="45"/>
      <c r="K11" s="43"/>
      <c r="L11" s="44"/>
      <c r="M11" s="44"/>
      <c r="N11" s="44"/>
      <c r="O11" s="44"/>
      <c r="P11" s="44"/>
      <c r="Q11" s="45"/>
      <c r="R11" s="46" t="str">
        <f>IF(OR(R13&gt;=2,X13&gt;=2),IF(R13&gt;X13,"○","●"),"-")</f>
        <v>○</v>
      </c>
      <c r="S11" s="47"/>
      <c r="T11" s="47"/>
      <c r="U11" s="47"/>
      <c r="V11" s="47"/>
      <c r="W11" s="47"/>
      <c r="X11" s="48"/>
      <c r="Y11" s="46" t="str">
        <f>IF(OR(Y13&gt;=2,AE13&gt;=2),IF(Y13&gt;AE13,"○","●"),"-")</f>
        <v>○</v>
      </c>
      <c r="Z11" s="47"/>
      <c r="AA11" s="47"/>
      <c r="AB11" s="47"/>
      <c r="AC11" s="47"/>
      <c r="AD11" s="47"/>
      <c r="AE11" s="48"/>
      <c r="AF11" s="46" t="str">
        <f>IF(OR(AF13&gt;=2,AL13&gt;=2),IF(AF13&gt;AL13,"○","●"),"-")</f>
        <v>○</v>
      </c>
      <c r="AG11" s="47"/>
      <c r="AH11" s="47"/>
      <c r="AI11" s="47"/>
      <c r="AJ11" s="47"/>
      <c r="AK11" s="47"/>
      <c r="AL11" s="48"/>
      <c r="AM11" s="46" t="str">
        <f>IF(OR(AM13&gt;=2,AS13&gt;=2),IF(AM13&gt;AS13,"○","●"),"-")</f>
        <v>○</v>
      </c>
      <c r="AN11" s="47"/>
      <c r="AO11" s="47"/>
      <c r="AP11" s="47"/>
      <c r="AQ11" s="47"/>
      <c r="AR11" s="47"/>
      <c r="AS11" s="48"/>
      <c r="AT11" s="101">
        <f>COUNTIF(D11:AS11,"○")</f>
        <v>5</v>
      </c>
      <c r="AU11" s="101">
        <f>COUNTIF(D11:AS11,"●")</f>
        <v>0</v>
      </c>
      <c r="AV11" s="101">
        <f>D13+K13+R13+Y13+AF13+AM13</f>
        <v>10</v>
      </c>
      <c r="AW11" s="101">
        <f>J13+Q13+X13+AE13+AL13+AS13</f>
        <v>0</v>
      </c>
      <c r="AX11" s="105">
        <v>1</v>
      </c>
    </row>
    <row r="12" spans="2:52" ht="13" customHeight="1" x14ac:dyDescent="0.15">
      <c r="B12" s="62"/>
      <c r="C12" s="58"/>
      <c r="D12" s="3"/>
      <c r="E12" s="47">
        <f>IF(F12&gt;H12,1,0)</f>
        <v>1</v>
      </c>
      <c r="F12" s="47">
        <f>IF(O7="","",O7)</f>
        <v>27</v>
      </c>
      <c r="G12" s="47" t="str">
        <f>IF(N7="","",N7)</f>
        <v>－</v>
      </c>
      <c r="H12" s="47">
        <f>IF(M7="","",M7)</f>
        <v>25</v>
      </c>
      <c r="I12" s="47">
        <f>IF(F12&lt;H12,1,0)</f>
        <v>0</v>
      </c>
      <c r="J12" s="48"/>
      <c r="K12" s="46"/>
      <c r="L12" s="47"/>
      <c r="M12" s="47"/>
      <c r="N12" s="47"/>
      <c r="O12" s="47"/>
      <c r="P12" s="47"/>
      <c r="Q12" s="48"/>
      <c r="R12" s="3"/>
      <c r="S12" s="47">
        <f>IF(T12&gt;V12,1,0)</f>
        <v>1</v>
      </c>
      <c r="T12" s="4">
        <v>25</v>
      </c>
      <c r="U12" s="47" t="str">
        <f>IF(T12="","","－")</f>
        <v>－</v>
      </c>
      <c r="V12" s="4">
        <v>13</v>
      </c>
      <c r="W12" s="47">
        <f>IF(T12&lt;V12,1,0)</f>
        <v>0</v>
      </c>
      <c r="X12" s="48"/>
      <c r="Y12" s="3"/>
      <c r="Z12" s="47">
        <f>IF(AA12&gt;AC12,1,0)</f>
        <v>1</v>
      </c>
      <c r="AA12" s="4">
        <v>25</v>
      </c>
      <c r="AB12" s="47" t="str">
        <f>IF(AA12="","","－")</f>
        <v>－</v>
      </c>
      <c r="AC12" s="4">
        <v>23</v>
      </c>
      <c r="AD12" s="47">
        <f>IF(AA12&lt;AC12,1,0)</f>
        <v>0</v>
      </c>
      <c r="AE12" s="48"/>
      <c r="AF12" s="3"/>
      <c r="AG12" s="47">
        <f>IF(AH12&gt;AJ12,1,0)</f>
        <v>1</v>
      </c>
      <c r="AH12" s="4">
        <v>25</v>
      </c>
      <c r="AI12" s="47" t="str">
        <f>IF(AH12="","","－")</f>
        <v>－</v>
      </c>
      <c r="AJ12" s="4">
        <v>14</v>
      </c>
      <c r="AK12" s="47">
        <f>IF(AH12&lt;AJ12,1,0)</f>
        <v>0</v>
      </c>
      <c r="AL12" s="48"/>
      <c r="AM12" s="3"/>
      <c r="AN12" s="47">
        <f>IF(AO12&gt;AQ12,1,0)</f>
        <v>1</v>
      </c>
      <c r="AO12" s="4">
        <v>25</v>
      </c>
      <c r="AP12" s="47" t="str">
        <f>IF(AO12="","","－")</f>
        <v>－</v>
      </c>
      <c r="AQ12" s="4">
        <v>14</v>
      </c>
      <c r="AR12" s="47">
        <f>IF(AO12&lt;AQ12,1,0)</f>
        <v>0</v>
      </c>
      <c r="AS12" s="48"/>
      <c r="AT12" s="102"/>
      <c r="AU12" s="102"/>
      <c r="AV12" s="103"/>
      <c r="AW12" s="103"/>
      <c r="AX12" s="106"/>
    </row>
    <row r="13" spans="2:52" ht="13" customHeight="1" x14ac:dyDescent="0.15">
      <c r="B13" s="62">
        <v>2</v>
      </c>
      <c r="C13" s="73" t="s">
        <v>40</v>
      </c>
      <c r="D13" s="47">
        <f>E12+E13+E14</f>
        <v>2</v>
      </c>
      <c r="E13" s="47">
        <f>IF(F13&gt;H13,1,0)</f>
        <v>1</v>
      </c>
      <c r="F13" s="47">
        <f>IF(O8="","",O8)</f>
        <v>25</v>
      </c>
      <c r="G13" s="47" t="str">
        <f>IF(N8="","",N8)</f>
        <v>－</v>
      </c>
      <c r="H13" s="47">
        <f>IF(M8="","",M8)</f>
        <v>15</v>
      </c>
      <c r="I13" s="47">
        <f>IF(F13&lt;H13,1,0)</f>
        <v>0</v>
      </c>
      <c r="J13" s="48">
        <f>I12+I13+I14</f>
        <v>0</v>
      </c>
      <c r="K13" s="46"/>
      <c r="L13" s="47"/>
      <c r="M13" s="47"/>
      <c r="N13" s="47"/>
      <c r="O13" s="47"/>
      <c r="P13" s="47"/>
      <c r="Q13" s="48"/>
      <c r="R13" s="46">
        <f>S12+S13+S14</f>
        <v>2</v>
      </c>
      <c r="S13" s="47">
        <f>IF(T13&gt;V13,1,0)</f>
        <v>1</v>
      </c>
      <c r="T13" s="4">
        <v>25</v>
      </c>
      <c r="U13" s="47" t="str">
        <f>IF(T13="","","－")</f>
        <v>－</v>
      </c>
      <c r="V13" s="4">
        <v>19</v>
      </c>
      <c r="W13" s="47">
        <f>IF(T13&lt;V13,1,0)</f>
        <v>0</v>
      </c>
      <c r="X13" s="48">
        <f>W12+W13+W14</f>
        <v>0</v>
      </c>
      <c r="Y13" s="46">
        <f>Z12+Z13+Z14</f>
        <v>2</v>
      </c>
      <c r="Z13" s="47">
        <f>IF(AA13&gt;AC13,1,0)</f>
        <v>1</v>
      </c>
      <c r="AA13" s="4">
        <v>29</v>
      </c>
      <c r="AB13" s="47" t="str">
        <f>IF(AA13="","","－")</f>
        <v>－</v>
      </c>
      <c r="AC13" s="4">
        <v>27</v>
      </c>
      <c r="AD13" s="47">
        <f>IF(AA13&lt;AC13,1,0)</f>
        <v>0</v>
      </c>
      <c r="AE13" s="48">
        <f>AD12+AD13+AD14</f>
        <v>0</v>
      </c>
      <c r="AF13" s="46">
        <f>AG12+AG13+AG14</f>
        <v>2</v>
      </c>
      <c r="AG13" s="47">
        <f>IF(AH13&gt;AJ13,1,0)</f>
        <v>1</v>
      </c>
      <c r="AH13" s="4">
        <v>25</v>
      </c>
      <c r="AI13" s="47" t="str">
        <f>IF(AH13="","","－")</f>
        <v>－</v>
      </c>
      <c r="AJ13" s="4">
        <v>16</v>
      </c>
      <c r="AK13" s="47">
        <f>IF(AH13&lt;AJ13,1,0)</f>
        <v>0</v>
      </c>
      <c r="AL13" s="48">
        <f>AK12+AK13+AK14</f>
        <v>0</v>
      </c>
      <c r="AM13" s="46">
        <f>AN12+AN13+AN14</f>
        <v>2</v>
      </c>
      <c r="AN13" s="47">
        <f>IF(AO13&gt;AQ13,1,0)</f>
        <v>1</v>
      </c>
      <c r="AO13" s="4">
        <v>25</v>
      </c>
      <c r="AP13" s="47" t="str">
        <f>IF(AO13="","","－")</f>
        <v>－</v>
      </c>
      <c r="AQ13" s="4">
        <v>14</v>
      </c>
      <c r="AR13" s="47">
        <f>IF(AO13&lt;AQ13,1,0)</f>
        <v>0</v>
      </c>
      <c r="AS13" s="48">
        <f>AR12+AR13+AR14</f>
        <v>0</v>
      </c>
      <c r="AT13" s="108">
        <f>SUM(M12:M14,T12:T14,F12:F14,AA12:AA14,AH12:AH14,AO12:AO14)</f>
        <v>256</v>
      </c>
      <c r="AU13" s="109"/>
      <c r="AV13" s="103"/>
      <c r="AW13" s="103"/>
      <c r="AX13" s="106"/>
      <c r="AZ13" s="74"/>
    </row>
    <row r="14" spans="2:52" ht="13" customHeight="1" x14ac:dyDescent="0.15">
      <c r="B14" s="62"/>
      <c r="C14" s="58"/>
      <c r="D14" s="47"/>
      <c r="E14" s="47">
        <f>IF(F14&gt;H14,1,0)</f>
        <v>0</v>
      </c>
      <c r="F14" s="47" t="str">
        <f>IF(O9="","",O9)</f>
        <v/>
      </c>
      <c r="G14" s="47" t="str">
        <f>IF(N9="","",N9)</f>
        <v/>
      </c>
      <c r="H14" s="47" t="str">
        <f>IF(M9="","",M9)</f>
        <v/>
      </c>
      <c r="I14" s="47">
        <f>IF(F14&lt;H14,1,0)</f>
        <v>0</v>
      </c>
      <c r="J14" s="48"/>
      <c r="K14" s="46"/>
      <c r="L14" s="47"/>
      <c r="M14" s="47"/>
      <c r="N14" s="47"/>
      <c r="O14" s="47"/>
      <c r="P14" s="47"/>
      <c r="Q14" s="48"/>
      <c r="R14" s="46"/>
      <c r="S14" s="47">
        <f>IF(T14&gt;V14,1,0)</f>
        <v>0</v>
      </c>
      <c r="T14" s="4"/>
      <c r="U14" s="47" t="str">
        <f>IF(T14="","","－")</f>
        <v/>
      </c>
      <c r="V14" s="4"/>
      <c r="W14" s="47">
        <f>IF(T14&lt;V14,1,0)</f>
        <v>0</v>
      </c>
      <c r="X14" s="48"/>
      <c r="Y14" s="46"/>
      <c r="Z14" s="47">
        <f>IF(AA14&gt;AC14,1,0)</f>
        <v>0</v>
      </c>
      <c r="AA14" s="4"/>
      <c r="AB14" s="47" t="str">
        <f>IF(AA14="","","－")</f>
        <v/>
      </c>
      <c r="AC14" s="4"/>
      <c r="AD14" s="47">
        <f>IF(AA14&lt;AC14,1,0)</f>
        <v>0</v>
      </c>
      <c r="AE14" s="48"/>
      <c r="AF14" s="46"/>
      <c r="AG14" s="47">
        <f>IF(AH14&gt;AJ14,1,0)</f>
        <v>0</v>
      </c>
      <c r="AH14" s="4"/>
      <c r="AI14" s="47" t="str">
        <f>IF(AH14="","","－")</f>
        <v/>
      </c>
      <c r="AJ14" s="4"/>
      <c r="AK14" s="47">
        <f>IF(AH14&lt;AJ14,1,0)</f>
        <v>0</v>
      </c>
      <c r="AL14" s="48"/>
      <c r="AM14" s="46"/>
      <c r="AN14" s="47">
        <f>IF(AO14&gt;AQ14,1,0)</f>
        <v>0</v>
      </c>
      <c r="AO14" s="4"/>
      <c r="AP14" s="47" t="str">
        <f>IF(AO14="","","－")</f>
        <v/>
      </c>
      <c r="AQ14" s="4"/>
      <c r="AR14" s="47">
        <f>IF(AO14&lt;AQ14,1,0)</f>
        <v>0</v>
      </c>
      <c r="AS14" s="48"/>
      <c r="AT14" s="108">
        <f>SUM(O12:O14,V12:V14,H12:H14,AC12:AC14,AJ12:AJ14,AQ12:AQ14)</f>
        <v>180</v>
      </c>
      <c r="AU14" s="110"/>
      <c r="AV14" s="104"/>
      <c r="AW14" s="104"/>
      <c r="AX14" s="106"/>
      <c r="AZ14" s="74"/>
    </row>
    <row r="15" spans="2:52" ht="13" customHeight="1" x14ac:dyDescent="0.15">
      <c r="B15" s="65"/>
      <c r="C15" s="59"/>
      <c r="D15" s="50"/>
      <c r="E15" s="50"/>
      <c r="F15" s="50"/>
      <c r="G15" s="50"/>
      <c r="H15" s="50"/>
      <c r="I15" s="50"/>
      <c r="J15" s="51"/>
      <c r="K15" s="49"/>
      <c r="L15" s="50"/>
      <c r="M15" s="50"/>
      <c r="N15" s="50"/>
      <c r="O15" s="50"/>
      <c r="P15" s="50"/>
      <c r="Q15" s="51"/>
      <c r="R15" s="49"/>
      <c r="S15" s="50"/>
      <c r="T15" s="50"/>
      <c r="U15" s="50"/>
      <c r="V15" s="50"/>
      <c r="W15" s="50"/>
      <c r="X15" s="51"/>
      <c r="Y15" s="49"/>
      <c r="Z15" s="50"/>
      <c r="AA15" s="50"/>
      <c r="AB15" s="50"/>
      <c r="AC15" s="50"/>
      <c r="AD15" s="50"/>
      <c r="AE15" s="51"/>
      <c r="AF15" s="49"/>
      <c r="AG15" s="50"/>
      <c r="AH15" s="50"/>
      <c r="AI15" s="50"/>
      <c r="AJ15" s="50"/>
      <c r="AK15" s="50"/>
      <c r="AL15" s="51"/>
      <c r="AM15" s="49"/>
      <c r="AN15" s="50"/>
      <c r="AO15" s="50"/>
      <c r="AP15" s="50"/>
      <c r="AQ15" s="50"/>
      <c r="AR15" s="50"/>
      <c r="AS15" s="51"/>
      <c r="AT15" s="111">
        <f>IF(AT14&gt;0,AT13/AT14,"-")</f>
        <v>1.4222222222222223</v>
      </c>
      <c r="AU15" s="110"/>
      <c r="AV15" s="111" t="str">
        <f>IF(AW11&gt;0,AV11/AW11,"-")</f>
        <v>-</v>
      </c>
      <c r="AW15" s="109"/>
      <c r="AX15" s="107"/>
      <c r="AZ15" s="74"/>
    </row>
    <row r="16" spans="2:52" ht="13" customHeight="1" x14ac:dyDescent="0.15">
      <c r="B16" s="62"/>
      <c r="C16" s="72"/>
      <c r="D16" s="47" t="str">
        <f>IF(OR(D18&gt;=2,J18&gt;=2),IF(D18&gt;J18,"○","●"),"-")</f>
        <v>●</v>
      </c>
      <c r="E16" s="44"/>
      <c r="F16" s="44"/>
      <c r="G16" s="44"/>
      <c r="H16" s="44"/>
      <c r="I16" s="44"/>
      <c r="J16" s="45"/>
      <c r="K16" s="47" t="str">
        <f>IF(OR(K18&gt;=2,Q18&gt;=2),IF(K18&gt;Q18,"○","●"),"-")</f>
        <v>●</v>
      </c>
      <c r="L16" s="44"/>
      <c r="M16" s="44"/>
      <c r="N16" s="44"/>
      <c r="O16" s="44"/>
      <c r="P16" s="44"/>
      <c r="Q16" s="45"/>
      <c r="R16" s="43"/>
      <c r="S16" s="44"/>
      <c r="T16" s="44"/>
      <c r="U16" s="44"/>
      <c r="V16" s="44"/>
      <c r="W16" s="44"/>
      <c r="X16" s="45"/>
      <c r="Y16" s="46" t="str">
        <f>IF(OR(Y18&gt;=2,AE18&gt;=2),IF(Y18&gt;AE18,"○","●"),"-")</f>
        <v>○</v>
      </c>
      <c r="Z16" s="47"/>
      <c r="AA16" s="47"/>
      <c r="AB16" s="47"/>
      <c r="AC16" s="47"/>
      <c r="AD16" s="47"/>
      <c r="AE16" s="48"/>
      <c r="AF16" s="46" t="str">
        <f>IF(OR(AF18&gt;=2,AL18&gt;=2),IF(AF18&gt;AL18,"○","●"),"-")</f>
        <v>○</v>
      </c>
      <c r="AG16" s="47"/>
      <c r="AH16" s="47"/>
      <c r="AI16" s="47"/>
      <c r="AJ16" s="47"/>
      <c r="AK16" s="47"/>
      <c r="AL16" s="48"/>
      <c r="AM16" s="46" t="str">
        <f>IF(OR(AM18&gt;=2,AS18&gt;=2),IF(AM18&gt;AS18,"○","●"),"-")</f>
        <v>○</v>
      </c>
      <c r="AN16" s="47"/>
      <c r="AO16" s="47"/>
      <c r="AP16" s="47"/>
      <c r="AQ16" s="47"/>
      <c r="AR16" s="47"/>
      <c r="AS16" s="48"/>
      <c r="AT16" s="101">
        <f>COUNTIF(D16:AS16,"○")</f>
        <v>3</v>
      </c>
      <c r="AU16" s="101">
        <f>COUNTIF(D16:AS16,"●")</f>
        <v>2</v>
      </c>
      <c r="AV16" s="101">
        <f>D18+K18+R18+Y18+AF18+AM18</f>
        <v>7</v>
      </c>
      <c r="AW16" s="101">
        <f>J18+Q18+X18+AE18+AL18+AS18</f>
        <v>6</v>
      </c>
      <c r="AX16" s="105">
        <v>3</v>
      </c>
      <c r="AZ16" s="74"/>
    </row>
    <row r="17" spans="2:52" ht="13" customHeight="1" x14ac:dyDescent="0.15">
      <c r="B17" s="62"/>
      <c r="C17" s="58"/>
      <c r="D17" s="3"/>
      <c r="E17" s="47">
        <f>IF(F17&gt;H17,1,0)</f>
        <v>1</v>
      </c>
      <c r="F17" s="47">
        <f>IF(V7="","",V7)</f>
        <v>25</v>
      </c>
      <c r="G17" s="47" t="str">
        <f>IF(U7="","",U7)</f>
        <v>－</v>
      </c>
      <c r="H17" s="47">
        <f>IF(T7="","",T7)</f>
        <v>18</v>
      </c>
      <c r="I17" s="47">
        <f>IF(F17&lt;H17,1,0)</f>
        <v>0</v>
      </c>
      <c r="J17" s="48"/>
      <c r="K17" s="3"/>
      <c r="L17" s="47">
        <f>IF(M17&gt;O17,1,0)</f>
        <v>0</v>
      </c>
      <c r="M17" s="47">
        <f>IF(V12="","",V12)</f>
        <v>13</v>
      </c>
      <c r="N17" s="47" t="str">
        <f>IF(U12="","",U12)</f>
        <v>－</v>
      </c>
      <c r="O17" s="47">
        <f>IF(T12="","",T12)</f>
        <v>25</v>
      </c>
      <c r="P17" s="47">
        <f>IF(M17&lt;O17,1,0)</f>
        <v>1</v>
      </c>
      <c r="Q17" s="48"/>
      <c r="R17" s="46"/>
      <c r="S17" s="47"/>
      <c r="T17" s="47"/>
      <c r="U17" s="47"/>
      <c r="V17" s="47"/>
      <c r="W17" s="47"/>
      <c r="X17" s="48"/>
      <c r="Y17" s="3"/>
      <c r="Z17" s="47">
        <f>IF(AA17&gt;AC17,1,0)</f>
        <v>1</v>
      </c>
      <c r="AA17" s="4">
        <v>25</v>
      </c>
      <c r="AB17" s="47" t="str">
        <f>IF(AA17="","","－")</f>
        <v>－</v>
      </c>
      <c r="AC17" s="4">
        <v>18</v>
      </c>
      <c r="AD17" s="47">
        <f>IF(AA17&lt;AC17,1,0)</f>
        <v>0</v>
      </c>
      <c r="AE17" s="48"/>
      <c r="AF17" s="3"/>
      <c r="AG17" s="47">
        <f>IF(AH17&gt;AJ17,1,0)</f>
        <v>1</v>
      </c>
      <c r="AH17" s="4">
        <v>26</v>
      </c>
      <c r="AI17" s="47" t="str">
        <f>IF(AH17="","","－")</f>
        <v>－</v>
      </c>
      <c r="AJ17" s="4">
        <v>24</v>
      </c>
      <c r="AK17" s="47">
        <f>IF(AH17&lt;AJ17,1,0)</f>
        <v>0</v>
      </c>
      <c r="AL17" s="48"/>
      <c r="AM17" s="3"/>
      <c r="AN17" s="47">
        <f>IF(AO17&gt;AQ17,1,0)</f>
        <v>1</v>
      </c>
      <c r="AO17" s="4">
        <v>25</v>
      </c>
      <c r="AP17" s="47" t="str">
        <f>IF(AO17="","","－")</f>
        <v>－</v>
      </c>
      <c r="AQ17" s="4">
        <v>16</v>
      </c>
      <c r="AR17" s="47">
        <f>IF(AO17&lt;AQ17,1,0)</f>
        <v>0</v>
      </c>
      <c r="AS17" s="48"/>
      <c r="AT17" s="102"/>
      <c r="AU17" s="102"/>
      <c r="AV17" s="103"/>
      <c r="AW17" s="103"/>
      <c r="AX17" s="106"/>
      <c r="AZ17" s="74"/>
    </row>
    <row r="18" spans="2:52" ht="13" customHeight="1" x14ac:dyDescent="0.15">
      <c r="B18" s="62">
        <v>3</v>
      </c>
      <c r="C18" s="73" t="s">
        <v>38</v>
      </c>
      <c r="D18" s="47">
        <f>E17+E18+E19</f>
        <v>1</v>
      </c>
      <c r="E18" s="47">
        <f>IF(F18&gt;H18,1,0)</f>
        <v>0</v>
      </c>
      <c r="F18" s="47">
        <f>IF(V8="","",V8)</f>
        <v>23</v>
      </c>
      <c r="G18" s="47" t="str">
        <f>IF(U8="","",U8)</f>
        <v>－</v>
      </c>
      <c r="H18" s="47">
        <f>IF(T8="","",T8)</f>
        <v>25</v>
      </c>
      <c r="I18" s="47">
        <f>IF(F18&lt;H18,1,0)</f>
        <v>1</v>
      </c>
      <c r="J18" s="48">
        <f>I17+I18+I19</f>
        <v>2</v>
      </c>
      <c r="K18" s="47">
        <f>L17+L18+L19</f>
        <v>0</v>
      </c>
      <c r="L18" s="47">
        <f>IF(M18&gt;O18,1,0)</f>
        <v>0</v>
      </c>
      <c r="M18" s="47">
        <f>IF(V13="","",V13)</f>
        <v>19</v>
      </c>
      <c r="N18" s="47" t="str">
        <f>IF(U13="","",U13)</f>
        <v>－</v>
      </c>
      <c r="O18" s="47">
        <f>IF(T13="","",T13)</f>
        <v>25</v>
      </c>
      <c r="P18" s="47">
        <f>IF(M18&lt;O18,1,0)</f>
        <v>1</v>
      </c>
      <c r="Q18" s="48">
        <f>P17+P18+P19</f>
        <v>2</v>
      </c>
      <c r="R18" s="46"/>
      <c r="S18" s="47"/>
      <c r="T18" s="47"/>
      <c r="U18" s="47"/>
      <c r="V18" s="47"/>
      <c r="W18" s="47"/>
      <c r="X18" s="48"/>
      <c r="Y18" s="46">
        <f>Z17+Z18+Z19</f>
        <v>2</v>
      </c>
      <c r="Z18" s="47">
        <f>IF(AA18&gt;AC18,1,0)</f>
        <v>1</v>
      </c>
      <c r="AA18" s="4">
        <v>25</v>
      </c>
      <c r="AB18" s="47" t="str">
        <f>IF(AA18="","","－")</f>
        <v>－</v>
      </c>
      <c r="AC18" s="4">
        <v>21</v>
      </c>
      <c r="AD18" s="47">
        <f>IF(AA18&lt;AC18,1,0)</f>
        <v>0</v>
      </c>
      <c r="AE18" s="48">
        <f>AD17+AD18+AD19</f>
        <v>0</v>
      </c>
      <c r="AF18" s="46">
        <f>AG17+AG18+AG19</f>
        <v>2</v>
      </c>
      <c r="AG18" s="47">
        <f>IF(AH18&gt;AJ18,1,0)</f>
        <v>0</v>
      </c>
      <c r="AH18" s="4">
        <v>20</v>
      </c>
      <c r="AI18" s="47" t="str">
        <f>IF(AH18="","","－")</f>
        <v>－</v>
      </c>
      <c r="AJ18" s="4">
        <v>25</v>
      </c>
      <c r="AK18" s="47">
        <f>IF(AH18&lt;AJ18,1,0)</f>
        <v>1</v>
      </c>
      <c r="AL18" s="48">
        <f>AK17+AK18+AK19</f>
        <v>1</v>
      </c>
      <c r="AM18" s="46">
        <f>AN17+AN18+AN19</f>
        <v>2</v>
      </c>
      <c r="AN18" s="47">
        <f>IF(AO18&gt;AQ18,1,0)</f>
        <v>0</v>
      </c>
      <c r="AO18" s="4">
        <v>21</v>
      </c>
      <c r="AP18" s="47" t="str">
        <f>IF(AO18="","","－")</f>
        <v>－</v>
      </c>
      <c r="AQ18" s="4">
        <v>25</v>
      </c>
      <c r="AR18" s="47">
        <f>IF(AO18&lt;AQ18,1,0)</f>
        <v>1</v>
      </c>
      <c r="AS18" s="48">
        <f>AR17+AR18+AR19</f>
        <v>1</v>
      </c>
      <c r="AT18" s="108">
        <f>SUM(M17:M19,T17:T19,F17:F19,AA17:AA19,AH17:AH19,AO17:AO19)</f>
        <v>298</v>
      </c>
      <c r="AU18" s="109"/>
      <c r="AV18" s="103"/>
      <c r="AW18" s="103"/>
      <c r="AX18" s="106"/>
      <c r="AZ18" s="74"/>
    </row>
    <row r="19" spans="2:52" ht="13" customHeight="1" x14ac:dyDescent="0.15">
      <c r="B19" s="62"/>
      <c r="C19" s="58"/>
      <c r="D19" s="47"/>
      <c r="E19" s="47">
        <f>IF(F19&gt;H19,1,0)</f>
        <v>0</v>
      </c>
      <c r="F19" s="47">
        <f>IF(V9="","",V9)</f>
        <v>26</v>
      </c>
      <c r="G19" s="47" t="str">
        <f>IF(U9="","",U9)</f>
        <v>－</v>
      </c>
      <c r="H19" s="47">
        <f>IF(T9="","",T9)</f>
        <v>28</v>
      </c>
      <c r="I19" s="47">
        <f>IF(F19&lt;H19,1,0)</f>
        <v>1</v>
      </c>
      <c r="J19" s="48"/>
      <c r="K19" s="47"/>
      <c r="L19" s="47">
        <f>IF(M19&gt;O19,1,0)</f>
        <v>0</v>
      </c>
      <c r="M19" s="47" t="str">
        <f>IF(V14="","",V14)</f>
        <v/>
      </c>
      <c r="N19" s="47" t="str">
        <f>IF(U14="","",U14)</f>
        <v/>
      </c>
      <c r="O19" s="47" t="str">
        <f>IF(T14="","",T14)</f>
        <v/>
      </c>
      <c r="P19" s="47">
        <f>IF(M19&lt;O19,1,0)</f>
        <v>0</v>
      </c>
      <c r="Q19" s="48"/>
      <c r="R19" s="46"/>
      <c r="S19" s="47"/>
      <c r="T19" s="47"/>
      <c r="U19" s="47"/>
      <c r="V19" s="47"/>
      <c r="W19" s="47"/>
      <c r="X19" s="48"/>
      <c r="Y19" s="46"/>
      <c r="Z19" s="47">
        <f>IF(AA19&gt;AC19,1,0)</f>
        <v>0</v>
      </c>
      <c r="AA19" s="4"/>
      <c r="AB19" s="47" t="str">
        <f>IF(AA19="","","－")</f>
        <v/>
      </c>
      <c r="AC19" s="4"/>
      <c r="AD19" s="47">
        <f>IF(AA19&lt;AC19,1,0)</f>
        <v>0</v>
      </c>
      <c r="AE19" s="48"/>
      <c r="AF19" s="46"/>
      <c r="AG19" s="47">
        <f>IF(AH19&gt;AJ19,1,0)</f>
        <v>1</v>
      </c>
      <c r="AH19" s="4">
        <v>25</v>
      </c>
      <c r="AI19" s="47" t="str">
        <f>IF(AH19="","","－")</f>
        <v>－</v>
      </c>
      <c r="AJ19" s="4">
        <v>18</v>
      </c>
      <c r="AK19" s="47">
        <f>IF(AH19&lt;AJ19,1,0)</f>
        <v>0</v>
      </c>
      <c r="AL19" s="48"/>
      <c r="AM19" s="46"/>
      <c r="AN19" s="47">
        <f>IF(AO19&gt;AQ19,1,0)</f>
        <v>1</v>
      </c>
      <c r="AO19" s="4">
        <v>25</v>
      </c>
      <c r="AP19" s="47" t="str">
        <f>IF(AO19="","","－")</f>
        <v>－</v>
      </c>
      <c r="AQ19" s="4">
        <v>17</v>
      </c>
      <c r="AR19" s="47">
        <f>IF(AO19&lt;AQ19,1,0)</f>
        <v>0</v>
      </c>
      <c r="AS19" s="48"/>
      <c r="AT19" s="108">
        <f>SUM(O17:O19,V17:V19,H17:H19,AC17:AC19,AJ17:AJ19,AQ17:AQ19)</f>
        <v>285</v>
      </c>
      <c r="AU19" s="110"/>
      <c r="AV19" s="104"/>
      <c r="AW19" s="104"/>
      <c r="AX19" s="106"/>
    </row>
    <row r="20" spans="2:52" ht="13" customHeight="1" x14ac:dyDescent="0.15">
      <c r="B20" s="62"/>
      <c r="C20" s="59"/>
      <c r="D20" s="50"/>
      <c r="E20" s="50"/>
      <c r="F20" s="50"/>
      <c r="G20" s="50"/>
      <c r="H20" s="50"/>
      <c r="I20" s="50"/>
      <c r="J20" s="51"/>
      <c r="K20" s="50"/>
      <c r="L20" s="50"/>
      <c r="M20" s="50"/>
      <c r="N20" s="50"/>
      <c r="O20" s="50"/>
      <c r="P20" s="50"/>
      <c r="Q20" s="51"/>
      <c r="R20" s="49"/>
      <c r="S20" s="50"/>
      <c r="T20" s="50"/>
      <c r="U20" s="50"/>
      <c r="V20" s="50"/>
      <c r="W20" s="50"/>
      <c r="X20" s="51"/>
      <c r="Y20" s="49"/>
      <c r="Z20" s="50"/>
      <c r="AA20" s="50"/>
      <c r="AB20" s="50"/>
      <c r="AC20" s="12"/>
      <c r="AD20" s="50"/>
      <c r="AE20" s="51"/>
      <c r="AF20" s="49"/>
      <c r="AG20" s="50"/>
      <c r="AH20" s="50"/>
      <c r="AI20" s="50"/>
      <c r="AJ20" s="50"/>
      <c r="AK20" s="50"/>
      <c r="AL20" s="51"/>
      <c r="AM20" s="49"/>
      <c r="AN20" s="50"/>
      <c r="AO20" s="50"/>
      <c r="AP20" s="50"/>
      <c r="AQ20" s="50"/>
      <c r="AR20" s="50"/>
      <c r="AS20" s="51"/>
      <c r="AT20" s="111">
        <f>IF(AT19&gt;0,AT18/AT19,"-")</f>
        <v>1.0456140350877192</v>
      </c>
      <c r="AU20" s="110"/>
      <c r="AV20" s="111">
        <f>IF(AW16&gt;0,AV16/AW16,"-")</f>
        <v>1.1666666666666667</v>
      </c>
      <c r="AW20" s="109"/>
      <c r="AX20" s="107"/>
    </row>
    <row r="21" spans="2:52" ht="13" customHeight="1" x14ac:dyDescent="0.15">
      <c r="B21" s="64"/>
      <c r="C21" s="72"/>
      <c r="D21" s="47" t="str">
        <f>IF(OR(D23&gt;=2,J23&gt;=2),IF(D23&gt;J23,"○","●"),"-")</f>
        <v>○</v>
      </c>
      <c r="E21" s="44"/>
      <c r="F21" s="44"/>
      <c r="G21" s="44"/>
      <c r="H21" s="44"/>
      <c r="I21" s="44"/>
      <c r="J21" s="45"/>
      <c r="K21" s="47" t="str">
        <f>IF(OR(K23&gt;=2,Q23&gt;=2),IF(K23&gt;Q23,"○","●"),"-")</f>
        <v>●</v>
      </c>
      <c r="L21" s="44"/>
      <c r="M21" s="44"/>
      <c r="N21" s="44"/>
      <c r="O21" s="44"/>
      <c r="P21" s="44"/>
      <c r="Q21" s="45"/>
      <c r="R21" s="47" t="str">
        <f>IF(OR(R23&gt;=2,X23&gt;=2),IF(R23&gt;X23,"○","●"),"-")</f>
        <v>●</v>
      </c>
      <c r="S21" s="44"/>
      <c r="T21" s="44"/>
      <c r="U21" s="44"/>
      <c r="V21" s="44"/>
      <c r="W21" s="44"/>
      <c r="X21" s="45"/>
      <c r="Y21" s="43"/>
      <c r="Z21" s="44"/>
      <c r="AA21" s="44"/>
      <c r="AB21" s="44"/>
      <c r="AC21" s="44"/>
      <c r="AD21" s="44"/>
      <c r="AE21" s="45"/>
      <c r="AF21" s="46" t="str">
        <f>IF(OR(AF23&gt;=2,AL23&gt;=2),IF(AF23&gt;AL23,"○","●"),"-")</f>
        <v>○</v>
      </c>
      <c r="AG21" s="47"/>
      <c r="AH21" s="47"/>
      <c r="AI21" s="47"/>
      <c r="AJ21" s="47"/>
      <c r="AK21" s="47"/>
      <c r="AL21" s="48"/>
      <c r="AM21" s="46" t="str">
        <f>IF(OR(AM23&gt;=2,AS23&gt;=2),IF(AM23&gt;AS23,"○","●"),"-")</f>
        <v>○</v>
      </c>
      <c r="AN21" s="47"/>
      <c r="AO21" s="47"/>
      <c r="AP21" s="47"/>
      <c r="AQ21" s="47"/>
      <c r="AR21" s="47"/>
      <c r="AS21" s="48"/>
      <c r="AT21" s="101">
        <f>COUNTIF(D21:AS21,"○")</f>
        <v>3</v>
      </c>
      <c r="AU21" s="101">
        <f>COUNTIF(D21:AS21,"●")</f>
        <v>2</v>
      </c>
      <c r="AV21" s="101">
        <f>D23+K23+R23+Y23+AF23+AM23</f>
        <v>6</v>
      </c>
      <c r="AW21" s="101">
        <f>J23+Q23+X23+AE23+AL23+AS23</f>
        <v>5</v>
      </c>
      <c r="AX21" s="105">
        <v>2</v>
      </c>
    </row>
    <row r="22" spans="2:52" ht="13" customHeight="1" x14ac:dyDescent="0.15">
      <c r="B22" s="62"/>
      <c r="C22" s="58"/>
      <c r="D22" s="5"/>
      <c r="E22" s="47">
        <f>IF(F22&gt;H22,1,0)</f>
        <v>1</v>
      </c>
      <c r="F22" s="47">
        <f>IF(AC7="","",AC7)</f>
        <v>25</v>
      </c>
      <c r="G22" s="47" t="str">
        <f>IF(AB7="","",AB7)</f>
        <v>－</v>
      </c>
      <c r="H22" s="47">
        <f>IF(AA7="","",AA7)</f>
        <v>23</v>
      </c>
      <c r="I22" s="47">
        <f>IF(F22&lt;H22,1,0)</f>
        <v>0</v>
      </c>
      <c r="J22" s="48"/>
      <c r="K22" s="3"/>
      <c r="L22" s="47">
        <f>IF(M22&gt;O22,1,0)</f>
        <v>0</v>
      </c>
      <c r="M22" s="47">
        <f>IF(AC12="","",AC12)</f>
        <v>23</v>
      </c>
      <c r="N22" s="47" t="str">
        <f>IF(AB12="","",AB12)</f>
        <v>－</v>
      </c>
      <c r="O22" s="47">
        <f>IF(AA12="","",AA12)</f>
        <v>25</v>
      </c>
      <c r="P22" s="47">
        <f>IF(M22&lt;O22,1,0)</f>
        <v>1</v>
      </c>
      <c r="Q22" s="48"/>
      <c r="R22" s="3"/>
      <c r="S22" s="47">
        <f>IF(T22&gt;V22,1,0)</f>
        <v>0</v>
      </c>
      <c r="T22" s="47">
        <f>IF(AC17="","",AC17)</f>
        <v>18</v>
      </c>
      <c r="U22" s="47" t="str">
        <f>IF(AB17="","",AB17)</f>
        <v>－</v>
      </c>
      <c r="V22" s="47">
        <f>IF(AA17="","",AA17)</f>
        <v>25</v>
      </c>
      <c r="W22" s="47">
        <f>IF(T22&lt;V22,1,0)</f>
        <v>1</v>
      </c>
      <c r="X22" s="48"/>
      <c r="Y22" s="46"/>
      <c r="Z22" s="47"/>
      <c r="AA22" s="47"/>
      <c r="AB22" s="47"/>
      <c r="AC22" s="47"/>
      <c r="AD22" s="47"/>
      <c r="AE22" s="48"/>
      <c r="AF22" s="3"/>
      <c r="AG22" s="47">
        <f>IF(AH22&gt;AJ22,1,0)</f>
        <v>1</v>
      </c>
      <c r="AH22" s="4">
        <v>25</v>
      </c>
      <c r="AI22" s="47" t="str">
        <f>IF(AH22="","","－")</f>
        <v>－</v>
      </c>
      <c r="AJ22" s="4">
        <v>15</v>
      </c>
      <c r="AK22" s="47">
        <f>IF(AH22&lt;AJ22,1,0)</f>
        <v>0</v>
      </c>
      <c r="AL22" s="48"/>
      <c r="AM22" s="3"/>
      <c r="AN22" s="47">
        <f>IF(AO22&gt;AQ22,1,0)</f>
        <v>0</v>
      </c>
      <c r="AO22" s="4">
        <v>21</v>
      </c>
      <c r="AP22" s="47" t="str">
        <f>IF(AO22="","","－")</f>
        <v>－</v>
      </c>
      <c r="AQ22" s="4">
        <v>25</v>
      </c>
      <c r="AR22" s="47">
        <f>IF(AO22&lt;AQ22,1,0)</f>
        <v>1</v>
      </c>
      <c r="AS22" s="48"/>
      <c r="AT22" s="102"/>
      <c r="AU22" s="102"/>
      <c r="AV22" s="103"/>
      <c r="AW22" s="103"/>
      <c r="AX22" s="106"/>
    </row>
    <row r="23" spans="2:52" ht="13" customHeight="1" x14ac:dyDescent="0.15">
      <c r="B23" s="62">
        <v>4</v>
      </c>
      <c r="C23" s="73" t="s">
        <v>39</v>
      </c>
      <c r="D23" s="47">
        <f>E22+E23+E24</f>
        <v>2</v>
      </c>
      <c r="E23" s="47">
        <f>IF(F23&gt;H23,1,0)</f>
        <v>1</v>
      </c>
      <c r="F23" s="47">
        <f>IF(AC8="","",AC8)</f>
        <v>25</v>
      </c>
      <c r="G23" s="47" t="str">
        <f>IF(AB8="","",AB8)</f>
        <v>－</v>
      </c>
      <c r="H23" s="47">
        <f>IF(AA8="","",AA8)</f>
        <v>20</v>
      </c>
      <c r="I23" s="47">
        <f>IF(F23&lt;H23,1,0)</f>
        <v>0</v>
      </c>
      <c r="J23" s="48">
        <f>I22+I23+I24</f>
        <v>0</v>
      </c>
      <c r="K23" s="47">
        <f>L22+L23+L24</f>
        <v>0</v>
      </c>
      <c r="L23" s="47">
        <f>IF(M23&gt;O23,1,0)</f>
        <v>0</v>
      </c>
      <c r="M23" s="47">
        <f>IF(AC13="","",AC13)</f>
        <v>27</v>
      </c>
      <c r="N23" s="47" t="str">
        <f>IF(AB13="","",AB13)</f>
        <v>－</v>
      </c>
      <c r="O23" s="47">
        <f>IF(AA13="","",AA13)</f>
        <v>29</v>
      </c>
      <c r="P23" s="47">
        <f>IF(M23&lt;O23,1,0)</f>
        <v>1</v>
      </c>
      <c r="Q23" s="48">
        <f>P22+P23+P24</f>
        <v>2</v>
      </c>
      <c r="R23" s="47">
        <f>S22+S23+S24</f>
        <v>0</v>
      </c>
      <c r="S23" s="47">
        <f>IF(T23&gt;V23,1,0)</f>
        <v>0</v>
      </c>
      <c r="T23" s="47">
        <f>IF(AC18="","",AC18)</f>
        <v>21</v>
      </c>
      <c r="U23" s="47" t="str">
        <f>IF(AB18="","",AB18)</f>
        <v>－</v>
      </c>
      <c r="V23" s="47">
        <f>IF(AA18="","",AA18)</f>
        <v>25</v>
      </c>
      <c r="W23" s="47">
        <f>IF(T23&lt;V23,1,0)</f>
        <v>1</v>
      </c>
      <c r="X23" s="48">
        <f>W22+W23+W24</f>
        <v>2</v>
      </c>
      <c r="Y23" s="46"/>
      <c r="Z23" s="47"/>
      <c r="AA23" s="47"/>
      <c r="AB23" s="47"/>
      <c r="AC23" s="47"/>
      <c r="AD23" s="47"/>
      <c r="AE23" s="48"/>
      <c r="AF23" s="46">
        <f>AG22+AG23+AG24</f>
        <v>2</v>
      </c>
      <c r="AG23" s="47">
        <f>IF(AH23&gt;AJ23,1,0)</f>
        <v>1</v>
      </c>
      <c r="AH23" s="4">
        <v>25</v>
      </c>
      <c r="AI23" s="47" t="str">
        <f>IF(AH23="","","－")</f>
        <v>－</v>
      </c>
      <c r="AJ23" s="4">
        <v>15</v>
      </c>
      <c r="AK23" s="47">
        <f>IF(AH23&lt;AJ23,1,0)</f>
        <v>0</v>
      </c>
      <c r="AL23" s="48">
        <f>AK22+AK23+AK24</f>
        <v>0</v>
      </c>
      <c r="AM23" s="46">
        <f>AN22+AN23+AN24</f>
        <v>2</v>
      </c>
      <c r="AN23" s="47">
        <f>IF(AO23&gt;AQ23,1,0)</f>
        <v>1</v>
      </c>
      <c r="AO23" s="4">
        <v>25</v>
      </c>
      <c r="AP23" s="47" t="str">
        <f>IF(AO23="","","－")</f>
        <v>－</v>
      </c>
      <c r="AQ23" s="4">
        <v>19</v>
      </c>
      <c r="AR23" s="47">
        <f>IF(AO23&lt;AQ23,1,0)</f>
        <v>0</v>
      </c>
      <c r="AS23" s="48">
        <f>AR22+AR23+AR24</f>
        <v>1</v>
      </c>
      <c r="AT23" s="108">
        <f>SUM(M22:M24,T22:T24,F22:F24,AA22:AA24,AH22:AH24,AO22:AO24)</f>
        <v>260</v>
      </c>
      <c r="AU23" s="109"/>
      <c r="AV23" s="103"/>
      <c r="AW23" s="103"/>
      <c r="AX23" s="106"/>
    </row>
    <row r="24" spans="2:52" ht="13" customHeight="1" x14ac:dyDescent="0.15">
      <c r="B24" s="62"/>
      <c r="C24" s="58"/>
      <c r="D24" s="47"/>
      <c r="E24" s="47">
        <f>IF(F24&gt;H24,1,0)</f>
        <v>0</v>
      </c>
      <c r="F24" s="47" t="str">
        <f>IF(AC9="","",AC9)</f>
        <v/>
      </c>
      <c r="G24" s="47" t="str">
        <f>IF(AB9="","",AB9)</f>
        <v/>
      </c>
      <c r="H24" s="47" t="str">
        <f>IF(AA9="","",AA9)</f>
        <v/>
      </c>
      <c r="I24" s="47">
        <f>IF(F24&lt;H24,1,0)</f>
        <v>0</v>
      </c>
      <c r="J24" s="48"/>
      <c r="K24" s="47"/>
      <c r="L24" s="47">
        <f>IF(M24&gt;O24,1,0)</f>
        <v>0</v>
      </c>
      <c r="M24" s="47" t="str">
        <f>IF(AC14="","",AC14)</f>
        <v/>
      </c>
      <c r="N24" s="47" t="str">
        <f>IF(AB14="","",AB14)</f>
        <v/>
      </c>
      <c r="O24" s="47" t="str">
        <f>IF(AA14="","",AA14)</f>
        <v/>
      </c>
      <c r="P24" s="47">
        <f>IF(M24&lt;O24,1,0)</f>
        <v>0</v>
      </c>
      <c r="Q24" s="48"/>
      <c r="R24" s="47"/>
      <c r="S24" s="47">
        <f>IF(T24&gt;V24,1,0)</f>
        <v>0</v>
      </c>
      <c r="T24" s="47" t="str">
        <f>IF(AC19="","",AC19)</f>
        <v/>
      </c>
      <c r="U24" s="47" t="str">
        <f>IF(AB19="","",AB19)</f>
        <v/>
      </c>
      <c r="V24" s="47" t="str">
        <f>IF(AA19="","",AA19)</f>
        <v/>
      </c>
      <c r="W24" s="47">
        <f>IF(T24&lt;V24,1,0)</f>
        <v>0</v>
      </c>
      <c r="X24" s="48"/>
      <c r="Y24" s="46"/>
      <c r="Z24" s="47"/>
      <c r="AA24" s="47"/>
      <c r="AB24" s="47"/>
      <c r="AC24" s="47"/>
      <c r="AD24" s="47"/>
      <c r="AE24" s="48"/>
      <c r="AF24" s="46"/>
      <c r="AG24" s="47">
        <f>IF(AH24&gt;AJ24,1,0)</f>
        <v>0</v>
      </c>
      <c r="AH24" s="4"/>
      <c r="AI24" s="47" t="str">
        <f>IF(AH24="","","－")</f>
        <v/>
      </c>
      <c r="AJ24" s="4"/>
      <c r="AK24" s="47">
        <f>IF(AH24&lt;AJ24,1,0)</f>
        <v>0</v>
      </c>
      <c r="AL24" s="48"/>
      <c r="AM24" s="46"/>
      <c r="AN24" s="47">
        <f>IF(AO24&gt;AQ24,1,0)</f>
        <v>1</v>
      </c>
      <c r="AO24" s="4">
        <v>25</v>
      </c>
      <c r="AP24" s="47" t="str">
        <f>IF(AO24="","","－")</f>
        <v>－</v>
      </c>
      <c r="AQ24" s="4">
        <v>22</v>
      </c>
      <c r="AR24" s="47">
        <f>IF(AO24&lt;AQ24,1,0)</f>
        <v>0</v>
      </c>
      <c r="AS24" s="48"/>
      <c r="AT24" s="108">
        <f>SUM(O22:O24,V22:V24,H22:H24,AC22:AC24,AJ22:AJ24,AQ22:AQ24)</f>
        <v>243</v>
      </c>
      <c r="AU24" s="110"/>
      <c r="AV24" s="104"/>
      <c r="AW24" s="104"/>
      <c r="AX24" s="106"/>
    </row>
    <row r="25" spans="2:52" ht="13" customHeight="1" x14ac:dyDescent="0.15">
      <c r="B25" s="65"/>
      <c r="C25" s="59"/>
      <c r="D25" s="50"/>
      <c r="E25" s="50"/>
      <c r="F25" s="50"/>
      <c r="G25" s="50"/>
      <c r="H25" s="50"/>
      <c r="I25" s="50"/>
      <c r="J25" s="51"/>
      <c r="K25" s="50"/>
      <c r="L25" s="50"/>
      <c r="M25" s="50"/>
      <c r="N25" s="50"/>
      <c r="O25" s="50"/>
      <c r="P25" s="50"/>
      <c r="Q25" s="51"/>
      <c r="R25" s="50"/>
      <c r="S25" s="50"/>
      <c r="T25" s="50"/>
      <c r="U25" s="50"/>
      <c r="V25" s="50"/>
      <c r="W25" s="50"/>
      <c r="X25" s="51"/>
      <c r="Y25" s="49"/>
      <c r="Z25" s="50"/>
      <c r="AA25" s="50"/>
      <c r="AB25" s="50"/>
      <c r="AC25" s="50"/>
      <c r="AD25" s="50"/>
      <c r="AE25" s="51"/>
      <c r="AF25" s="49"/>
      <c r="AG25" s="50"/>
      <c r="AH25" s="50"/>
      <c r="AI25" s="50"/>
      <c r="AJ25" s="50"/>
      <c r="AK25" s="50"/>
      <c r="AL25" s="51"/>
      <c r="AM25" s="49"/>
      <c r="AN25" s="50"/>
      <c r="AO25" s="50"/>
      <c r="AP25" s="50"/>
      <c r="AQ25" s="50"/>
      <c r="AR25" s="50"/>
      <c r="AS25" s="51"/>
      <c r="AT25" s="111">
        <f>IF(AT24&gt;0,AT23/AT24,"-")</f>
        <v>1.0699588477366255</v>
      </c>
      <c r="AU25" s="110"/>
      <c r="AV25" s="111">
        <f>IF(AW21&gt;0,AV21/AW21,"-")</f>
        <v>1.2</v>
      </c>
      <c r="AW25" s="109"/>
      <c r="AX25" s="107"/>
    </row>
    <row r="26" spans="2:52" ht="13" customHeight="1" x14ac:dyDescent="0.15">
      <c r="B26" s="62"/>
      <c r="C26" s="72"/>
      <c r="D26" s="47" t="str">
        <f>IF(OR(D28&gt;=2,J28&gt;=2),IF(D28&gt;J28,"○","●"),"-")</f>
        <v>●</v>
      </c>
      <c r="E26" s="44"/>
      <c r="F26" s="44"/>
      <c r="G26" s="44"/>
      <c r="H26" s="44"/>
      <c r="I26" s="44"/>
      <c r="J26" s="45"/>
      <c r="K26" s="47" t="str">
        <f>IF(OR(K28&gt;=2,Q28&gt;=2),IF(K28&gt;Q28,"○","●"),"-")</f>
        <v>●</v>
      </c>
      <c r="L26" s="44"/>
      <c r="M26" s="44"/>
      <c r="N26" s="44"/>
      <c r="O26" s="44"/>
      <c r="P26" s="44"/>
      <c r="Q26" s="45"/>
      <c r="R26" s="47" t="str">
        <f>IF(OR(R28&gt;=2,X28&gt;=2),IF(R28&gt;X28,"○","●"),"-")</f>
        <v>●</v>
      </c>
      <c r="S26" s="44"/>
      <c r="T26" s="44"/>
      <c r="U26" s="44"/>
      <c r="V26" s="44"/>
      <c r="W26" s="44"/>
      <c r="X26" s="45"/>
      <c r="Y26" s="47" t="str">
        <f>IF(OR(Y28&gt;=2,AE28&gt;=2),IF(Y28&gt;AE28,"○","●"),"-")</f>
        <v>●</v>
      </c>
      <c r="Z26" s="44"/>
      <c r="AA26" s="44"/>
      <c r="AB26" s="44"/>
      <c r="AC26" s="44"/>
      <c r="AD26" s="44"/>
      <c r="AE26" s="45"/>
      <c r="AF26" s="43"/>
      <c r="AG26" s="44"/>
      <c r="AH26" s="44"/>
      <c r="AI26" s="44"/>
      <c r="AJ26" s="44"/>
      <c r="AK26" s="44"/>
      <c r="AL26" s="45"/>
      <c r="AM26" s="46" t="str">
        <f>IF(OR(AM28&gt;=2,AS28&gt;=2),IF(AM28&gt;AS28,"○","●"),"-")</f>
        <v>●</v>
      </c>
      <c r="AN26" s="47"/>
      <c r="AO26" s="47"/>
      <c r="AP26" s="47"/>
      <c r="AQ26" s="47"/>
      <c r="AR26" s="47"/>
      <c r="AS26" s="48"/>
      <c r="AT26" s="101">
        <f>COUNTIF(D26:AS26,"○")</f>
        <v>0</v>
      </c>
      <c r="AU26" s="101">
        <f>COUNTIF(D26:AS26,"●")</f>
        <v>5</v>
      </c>
      <c r="AV26" s="101">
        <f>D28+K28+R28+Y28+AF28+AM28</f>
        <v>2</v>
      </c>
      <c r="AW26" s="101">
        <f>J28+Q28+X28+AE28+AL28+AS28</f>
        <v>10</v>
      </c>
      <c r="AX26" s="105">
        <v>6</v>
      </c>
    </row>
    <row r="27" spans="2:52" ht="13" customHeight="1" x14ac:dyDescent="0.15">
      <c r="B27" s="62"/>
      <c r="C27" s="58"/>
      <c r="D27" s="5"/>
      <c r="E27" s="47">
        <f>IF(F27&gt;H27,1,0)</f>
        <v>0</v>
      </c>
      <c r="F27" s="47">
        <f>IF(AJ7="","",AJ7)</f>
        <v>21</v>
      </c>
      <c r="G27" s="47" t="str">
        <f>IF(AI7="","",AI7)</f>
        <v>－</v>
      </c>
      <c r="H27" s="47">
        <f>IF(AH7="","",AH7)</f>
        <v>25</v>
      </c>
      <c r="I27" s="47">
        <f>IF(F27&lt;H27,1,0)</f>
        <v>1</v>
      </c>
      <c r="J27" s="48"/>
      <c r="K27" s="5"/>
      <c r="L27" s="47">
        <f>IF(M27&gt;O27,1,0)</f>
        <v>0</v>
      </c>
      <c r="M27" s="47">
        <f>IF(AJ12="","",AJ12)</f>
        <v>14</v>
      </c>
      <c r="N27" s="47" t="str">
        <f>IF(AI12="","",AI12)</f>
        <v>－</v>
      </c>
      <c r="O27" s="47">
        <f>IF(AH12="","",AH12)</f>
        <v>25</v>
      </c>
      <c r="P27" s="47">
        <f>IF(M27&lt;O27,1,0)</f>
        <v>1</v>
      </c>
      <c r="Q27" s="48"/>
      <c r="R27" s="3"/>
      <c r="S27" s="47">
        <f>IF(T27&gt;V27,1,0)</f>
        <v>0</v>
      </c>
      <c r="T27" s="47">
        <f>IF(AJ17="","",AJ17)</f>
        <v>24</v>
      </c>
      <c r="U27" s="47" t="str">
        <f>IF(AI17="","",AI17)</f>
        <v>－</v>
      </c>
      <c r="V27" s="47">
        <f>IF(AH17="","",AH17)</f>
        <v>26</v>
      </c>
      <c r="W27" s="47">
        <f>IF(T27&lt;V27,1,0)</f>
        <v>1</v>
      </c>
      <c r="X27" s="48"/>
      <c r="Y27" s="3"/>
      <c r="Z27" s="47">
        <f>IF(AA27&gt;AC27,1,0)</f>
        <v>0</v>
      </c>
      <c r="AA27" s="47">
        <f>IF(AJ22="","",AJ22)</f>
        <v>15</v>
      </c>
      <c r="AB27" s="47" t="str">
        <f>IF(AI22="","",AI22)</f>
        <v>－</v>
      </c>
      <c r="AC27" s="47">
        <f>IF(AH22="","",AH22)</f>
        <v>25</v>
      </c>
      <c r="AD27" s="47">
        <f>IF(AA27&lt;AC27,1,0)</f>
        <v>1</v>
      </c>
      <c r="AE27" s="48"/>
      <c r="AF27" s="46"/>
      <c r="AG27" s="47"/>
      <c r="AH27" s="47"/>
      <c r="AI27" s="47"/>
      <c r="AJ27" s="47"/>
      <c r="AK27" s="47"/>
      <c r="AL27" s="48"/>
      <c r="AM27" s="3"/>
      <c r="AN27" s="47">
        <f>IF(AO27&gt;AQ27,1,0)</f>
        <v>0</v>
      </c>
      <c r="AO27" s="4">
        <v>16</v>
      </c>
      <c r="AP27" s="47" t="str">
        <f>IF(AO27="","","－")</f>
        <v>－</v>
      </c>
      <c r="AQ27" s="4">
        <v>25</v>
      </c>
      <c r="AR27" s="47">
        <f>IF(AO27&lt;AQ27,1,0)</f>
        <v>1</v>
      </c>
      <c r="AS27" s="48"/>
      <c r="AT27" s="102"/>
      <c r="AU27" s="102"/>
      <c r="AV27" s="103"/>
      <c r="AW27" s="103"/>
      <c r="AX27" s="106"/>
    </row>
    <row r="28" spans="2:52" ht="13" customHeight="1" x14ac:dyDescent="0.15">
      <c r="B28" s="62">
        <v>5</v>
      </c>
      <c r="C28" s="73" t="s">
        <v>37</v>
      </c>
      <c r="D28" s="47">
        <f>E27+E28+E29</f>
        <v>0</v>
      </c>
      <c r="E28" s="47">
        <f>IF(F28&gt;H28,1,0)</f>
        <v>0</v>
      </c>
      <c r="F28" s="47">
        <f>IF(AJ8="","",AJ8)</f>
        <v>19</v>
      </c>
      <c r="G28" s="47" t="str">
        <f>IF(AI8="","",AI8)</f>
        <v>－</v>
      </c>
      <c r="H28" s="47">
        <f>IF(AH8="","",AH8)</f>
        <v>25</v>
      </c>
      <c r="I28" s="47">
        <f>IF(F28&lt;H28,1,0)</f>
        <v>1</v>
      </c>
      <c r="J28" s="48">
        <f>I27+I28+I29</f>
        <v>2</v>
      </c>
      <c r="K28" s="47">
        <f>L27+L28+L29</f>
        <v>0</v>
      </c>
      <c r="L28" s="47">
        <f>IF(M28&gt;O28,1,0)</f>
        <v>0</v>
      </c>
      <c r="M28" s="47">
        <f>IF(AJ13="","",AJ13)</f>
        <v>16</v>
      </c>
      <c r="N28" s="47" t="str">
        <f>IF(AI13="","",AI13)</f>
        <v>－</v>
      </c>
      <c r="O28" s="47">
        <f>IF(AH13="","",AH13)</f>
        <v>25</v>
      </c>
      <c r="P28" s="47">
        <f>IF(M28&lt;O28,1,0)</f>
        <v>1</v>
      </c>
      <c r="Q28" s="48">
        <f>P27+P28+P29</f>
        <v>2</v>
      </c>
      <c r="R28" s="47">
        <f>S27+S28+S29</f>
        <v>1</v>
      </c>
      <c r="S28" s="47">
        <f>IF(T28&gt;V28,1,0)</f>
        <v>1</v>
      </c>
      <c r="T28" s="47">
        <f>IF(AJ18="","",AJ18)</f>
        <v>25</v>
      </c>
      <c r="U28" s="47" t="str">
        <f>IF(AI18="","",AI18)</f>
        <v>－</v>
      </c>
      <c r="V28" s="47">
        <f>IF(AH18="","",AH18)</f>
        <v>20</v>
      </c>
      <c r="W28" s="47">
        <f>IF(T28&lt;V28,1,0)</f>
        <v>0</v>
      </c>
      <c r="X28" s="48">
        <f>W27+W28+W29</f>
        <v>2</v>
      </c>
      <c r="Y28" s="47">
        <f>Z27+Z28+Z29</f>
        <v>0</v>
      </c>
      <c r="Z28" s="47">
        <f>IF(AA28&gt;AC28,1,0)</f>
        <v>0</v>
      </c>
      <c r="AA28" s="47">
        <f>IF(AJ23="","",AJ23)</f>
        <v>15</v>
      </c>
      <c r="AB28" s="47" t="str">
        <f>IF(AI23="","",AI23)</f>
        <v>－</v>
      </c>
      <c r="AC28" s="47">
        <f>IF(AH23="","",AH23)</f>
        <v>25</v>
      </c>
      <c r="AD28" s="47">
        <f>IF(AA28&lt;AC28,1,0)</f>
        <v>1</v>
      </c>
      <c r="AE28" s="48">
        <f>AD27+AD28+AD29</f>
        <v>2</v>
      </c>
      <c r="AF28" s="46"/>
      <c r="AG28" s="47"/>
      <c r="AH28" s="47"/>
      <c r="AI28" s="47"/>
      <c r="AJ28" s="47"/>
      <c r="AK28" s="47"/>
      <c r="AL28" s="48"/>
      <c r="AM28" s="46">
        <f>AN27+AN28+AN29</f>
        <v>1</v>
      </c>
      <c r="AN28" s="47">
        <f>IF(AO28&gt;AQ28,1,0)</f>
        <v>1</v>
      </c>
      <c r="AO28" s="4">
        <v>25</v>
      </c>
      <c r="AP28" s="47" t="str">
        <f>IF(AO28="","","－")</f>
        <v>－</v>
      </c>
      <c r="AQ28" s="4">
        <v>11</v>
      </c>
      <c r="AR28" s="47">
        <f>IF(AO28&lt;AQ28,1,0)</f>
        <v>0</v>
      </c>
      <c r="AS28" s="48">
        <f>AR27+AR28+AR29</f>
        <v>2</v>
      </c>
      <c r="AT28" s="108">
        <f>SUM(M27:M29,T27:T29,F27:F29,AA27:AA29,AH27:AH29,AO27:AO29)</f>
        <v>224</v>
      </c>
      <c r="AU28" s="109"/>
      <c r="AV28" s="103"/>
      <c r="AW28" s="103"/>
      <c r="AX28" s="106"/>
    </row>
    <row r="29" spans="2:52" ht="13" customHeight="1" x14ac:dyDescent="0.15">
      <c r="B29" s="62"/>
      <c r="C29" s="58"/>
      <c r="D29" s="47"/>
      <c r="E29" s="47">
        <f>IF(F29&gt;H29,1,0)</f>
        <v>0</v>
      </c>
      <c r="F29" s="47" t="str">
        <f>IF(AJ9="","",AJ9)</f>
        <v/>
      </c>
      <c r="G29" s="47" t="str">
        <f>IF(AI9="","",AI9)</f>
        <v/>
      </c>
      <c r="H29" s="47" t="str">
        <f>IF(AH9="","",AH9)</f>
        <v/>
      </c>
      <c r="I29" s="47">
        <f>IF(F29&lt;H29,1,0)</f>
        <v>0</v>
      </c>
      <c r="J29" s="48"/>
      <c r="K29" s="47"/>
      <c r="L29" s="47">
        <f>IF(M29&gt;O29,1,0)</f>
        <v>0</v>
      </c>
      <c r="M29" s="47" t="str">
        <f>IF(AJ14="","",AJ14)</f>
        <v/>
      </c>
      <c r="N29" s="47" t="str">
        <f>IF(AI14="","",AI14)</f>
        <v/>
      </c>
      <c r="O29" s="47" t="str">
        <f>IF(AH14="","",AH14)</f>
        <v/>
      </c>
      <c r="P29" s="47">
        <f>IF(M29&lt;O29,1,0)</f>
        <v>0</v>
      </c>
      <c r="Q29" s="48"/>
      <c r="R29" s="47"/>
      <c r="S29" s="47">
        <f>IF(T29&gt;V29,1,0)</f>
        <v>0</v>
      </c>
      <c r="T29" s="47">
        <f>IF(AJ19="","",AJ19)</f>
        <v>18</v>
      </c>
      <c r="U29" s="47" t="str">
        <f>IF(AI19="","",AI19)</f>
        <v>－</v>
      </c>
      <c r="V29" s="47">
        <f>IF(AH19="","",AH19)</f>
        <v>25</v>
      </c>
      <c r="W29" s="47">
        <f>IF(T29&lt;V29,1,0)</f>
        <v>1</v>
      </c>
      <c r="X29" s="48"/>
      <c r="Y29" s="47"/>
      <c r="Z29" s="47">
        <f>IF(AA29&gt;AC29,1,0)</f>
        <v>0</v>
      </c>
      <c r="AA29" s="47" t="str">
        <f>IF(AJ24="","",AJ24)</f>
        <v/>
      </c>
      <c r="AB29" s="47" t="str">
        <f>IF(AI24="","",AI24)</f>
        <v/>
      </c>
      <c r="AC29" s="47" t="str">
        <f>IF(AH24="","",AH24)</f>
        <v/>
      </c>
      <c r="AD29" s="47">
        <f>IF(AA29&lt;AC29,1,0)</f>
        <v>0</v>
      </c>
      <c r="AE29" s="48"/>
      <c r="AF29" s="46"/>
      <c r="AG29" s="47"/>
      <c r="AH29" s="47"/>
      <c r="AI29" s="47"/>
      <c r="AJ29" s="47"/>
      <c r="AK29" s="47"/>
      <c r="AL29" s="48"/>
      <c r="AM29" s="46"/>
      <c r="AN29" s="47">
        <f>IF(AO29&gt;AQ29,1,0)</f>
        <v>0</v>
      </c>
      <c r="AO29" s="4">
        <v>16</v>
      </c>
      <c r="AP29" s="47" t="str">
        <f>IF(AO29="","","－")</f>
        <v>－</v>
      </c>
      <c r="AQ29" s="4">
        <v>25</v>
      </c>
      <c r="AR29" s="47">
        <f>IF(AO29&lt;AQ29,1,0)</f>
        <v>1</v>
      </c>
      <c r="AS29" s="48"/>
      <c r="AT29" s="108">
        <f>SUM(O27:O29,V27:V29,H27:H29,AC27:AC29,AJ27:AJ29,AQ27:AQ29)</f>
        <v>282</v>
      </c>
      <c r="AU29" s="110"/>
      <c r="AV29" s="104"/>
      <c r="AW29" s="104"/>
      <c r="AX29" s="106"/>
    </row>
    <row r="30" spans="2:52" ht="13" customHeight="1" x14ac:dyDescent="0.15">
      <c r="B30" s="62"/>
      <c r="C30" s="59"/>
      <c r="D30" s="50"/>
      <c r="E30" s="50"/>
      <c r="F30" s="50"/>
      <c r="G30" s="50"/>
      <c r="H30" s="50"/>
      <c r="I30" s="50"/>
      <c r="J30" s="51"/>
      <c r="K30" s="50"/>
      <c r="L30" s="50"/>
      <c r="M30" s="50"/>
      <c r="N30" s="50"/>
      <c r="O30" s="50"/>
      <c r="P30" s="50"/>
      <c r="Q30" s="51"/>
      <c r="R30" s="50"/>
      <c r="S30" s="50"/>
      <c r="T30" s="50"/>
      <c r="U30" s="50"/>
      <c r="V30" s="50"/>
      <c r="W30" s="50"/>
      <c r="X30" s="51"/>
      <c r="Y30" s="50"/>
      <c r="Z30" s="50"/>
      <c r="AA30" s="50"/>
      <c r="AB30" s="50"/>
      <c r="AC30" s="50"/>
      <c r="AD30" s="50"/>
      <c r="AE30" s="51"/>
      <c r="AF30" s="49"/>
      <c r="AG30" s="50"/>
      <c r="AH30" s="50"/>
      <c r="AI30" s="50"/>
      <c r="AJ30" s="50"/>
      <c r="AK30" s="50"/>
      <c r="AL30" s="51"/>
      <c r="AM30" s="49"/>
      <c r="AN30" s="50"/>
      <c r="AO30" s="50"/>
      <c r="AP30" s="50"/>
      <c r="AQ30" s="50"/>
      <c r="AR30" s="50"/>
      <c r="AS30" s="51"/>
      <c r="AT30" s="111">
        <f>IF(AT29&gt;0,AT28/AT29,"-")</f>
        <v>0.79432624113475181</v>
      </c>
      <c r="AU30" s="110"/>
      <c r="AV30" s="111">
        <f>IF(AW26&gt;0,AV26/AW26,"-")</f>
        <v>0.2</v>
      </c>
      <c r="AW30" s="109"/>
      <c r="AX30" s="107"/>
    </row>
    <row r="31" spans="2:52" ht="13" customHeight="1" x14ac:dyDescent="0.15">
      <c r="B31" s="64"/>
      <c r="C31" s="72"/>
      <c r="D31" s="47" t="str">
        <f>IF(OR(D33&gt;=2,J33&gt;=2),IF(D33&gt;J33,"○","●"),"-")</f>
        <v>○</v>
      </c>
      <c r="E31" s="44"/>
      <c r="F31" s="44"/>
      <c r="G31" s="44"/>
      <c r="H31" s="44"/>
      <c r="I31" s="44"/>
      <c r="J31" s="45"/>
      <c r="K31" s="47" t="str">
        <f>IF(OR(K33&gt;=2,Q33&gt;=2),IF(K33&gt;Q33,"○","●"),"-")</f>
        <v>●</v>
      </c>
      <c r="L31" s="44"/>
      <c r="M31" s="44"/>
      <c r="N31" s="44"/>
      <c r="O31" s="44"/>
      <c r="P31" s="44"/>
      <c r="Q31" s="45"/>
      <c r="R31" s="47" t="str">
        <f>IF(OR(R33&gt;=2,X33&gt;=2),IF(R33&gt;X33,"○","●"),"-")</f>
        <v>●</v>
      </c>
      <c r="S31" s="44"/>
      <c r="T31" s="44"/>
      <c r="U31" s="44"/>
      <c r="V31" s="44"/>
      <c r="W31" s="44"/>
      <c r="X31" s="45"/>
      <c r="Y31" s="47" t="str">
        <f>IF(OR(Y33&gt;=2,AE33&gt;=2),IF(Y33&gt;AE33,"○","●"),"-")</f>
        <v>●</v>
      </c>
      <c r="Z31" s="44"/>
      <c r="AA31" s="44"/>
      <c r="AB31" s="44"/>
      <c r="AC31" s="44"/>
      <c r="AD31" s="44"/>
      <c r="AE31" s="45"/>
      <c r="AF31" s="47" t="str">
        <f>IF(OR(AF33&gt;=2,AL33&gt;=2),IF(AF33&gt;AL33,"○","●"),"-")</f>
        <v>○</v>
      </c>
      <c r="AG31" s="44"/>
      <c r="AH31" s="44"/>
      <c r="AI31" s="44"/>
      <c r="AJ31" s="44"/>
      <c r="AK31" s="44"/>
      <c r="AL31" s="45"/>
      <c r="AM31" s="43"/>
      <c r="AN31" s="44"/>
      <c r="AO31" s="44"/>
      <c r="AP31" s="44"/>
      <c r="AQ31" s="44"/>
      <c r="AR31" s="44"/>
      <c r="AS31" s="45"/>
      <c r="AT31" s="101">
        <f>COUNTIF(D31:AS31,"○")</f>
        <v>2</v>
      </c>
      <c r="AU31" s="101">
        <f>COUNTIF(D31:AS31,"●")</f>
        <v>3</v>
      </c>
      <c r="AV31" s="101">
        <f>D33+K33+R33+Y33+AF33+AM33</f>
        <v>6</v>
      </c>
      <c r="AW31" s="101">
        <f>J33+Q33+X33+AE33+AL33+AS33</f>
        <v>8</v>
      </c>
      <c r="AX31" s="105">
        <v>4</v>
      </c>
    </row>
    <row r="32" spans="2:52" ht="13" customHeight="1" x14ac:dyDescent="0.15">
      <c r="B32" s="62"/>
      <c r="C32" s="58"/>
      <c r="D32" s="3"/>
      <c r="E32" s="47">
        <f>IF(F32&gt;H32,1,0)</f>
        <v>0</v>
      </c>
      <c r="F32" s="47">
        <f>IF(AQ7="","",AQ7)</f>
        <v>24</v>
      </c>
      <c r="G32" s="47" t="str">
        <f>IF(AP7="","",AP7)</f>
        <v>－</v>
      </c>
      <c r="H32" s="47">
        <f>IF(AO7="","",AO7)</f>
        <v>26</v>
      </c>
      <c r="I32" s="47">
        <f>IF(F32&lt;H32,1,0)</f>
        <v>1</v>
      </c>
      <c r="J32" s="48"/>
      <c r="K32" s="5"/>
      <c r="L32" s="47">
        <f>IF(M32&gt;O32,1,0)</f>
        <v>0</v>
      </c>
      <c r="M32" s="47">
        <f>IF(AQ12="","",AQ12)</f>
        <v>14</v>
      </c>
      <c r="N32" s="47" t="str">
        <f>IF(AP12="","",AP12)</f>
        <v>－</v>
      </c>
      <c r="O32" s="47">
        <f>IF(AO12="","",AO12)</f>
        <v>25</v>
      </c>
      <c r="P32" s="47">
        <f>IF(M32&lt;O32,1,0)</f>
        <v>1</v>
      </c>
      <c r="Q32" s="48"/>
      <c r="R32" s="5"/>
      <c r="S32" s="47">
        <f>IF(T32&gt;V32,1,0)</f>
        <v>0</v>
      </c>
      <c r="T32" s="47">
        <f>IF(AQ17="","",AQ17)</f>
        <v>16</v>
      </c>
      <c r="U32" s="47" t="str">
        <f>IF(AP17="","",AP17)</f>
        <v>－</v>
      </c>
      <c r="V32" s="47">
        <f>IF(AO17="","",AO17)</f>
        <v>25</v>
      </c>
      <c r="W32" s="47">
        <f>IF(T32&lt;V32,1,0)</f>
        <v>1</v>
      </c>
      <c r="X32" s="48"/>
      <c r="Y32" s="3"/>
      <c r="Z32" s="47">
        <f>IF(AA32&gt;AC32,1,0)</f>
        <v>1</v>
      </c>
      <c r="AA32" s="47">
        <f>IF(AQ22="","",AQ22)</f>
        <v>25</v>
      </c>
      <c r="AB32" s="47" t="str">
        <f>IF(AP22="","",AP22)</f>
        <v>－</v>
      </c>
      <c r="AC32" s="47">
        <f>IF(AO22="","",AO22)</f>
        <v>21</v>
      </c>
      <c r="AD32" s="47">
        <f>IF(AA32&lt;AC32,1,0)</f>
        <v>0</v>
      </c>
      <c r="AE32" s="48"/>
      <c r="AF32" s="3"/>
      <c r="AG32" s="47">
        <f>IF(AH32&gt;AJ32,1,0)</f>
        <v>1</v>
      </c>
      <c r="AH32" s="47">
        <f>IF(AQ27="","",AQ27)</f>
        <v>25</v>
      </c>
      <c r="AI32" s="47" t="str">
        <f>IF(AP27="","",AP27)</f>
        <v>－</v>
      </c>
      <c r="AJ32" s="47">
        <f>IF(AO27="","",AO27)</f>
        <v>16</v>
      </c>
      <c r="AK32" s="47">
        <f>IF(AH32&lt;AJ32,1,0)</f>
        <v>0</v>
      </c>
      <c r="AL32" s="48"/>
      <c r="AM32" s="46"/>
      <c r="AN32" s="47"/>
      <c r="AO32" s="47"/>
      <c r="AP32" s="47"/>
      <c r="AQ32" s="47"/>
      <c r="AR32" s="47"/>
      <c r="AS32" s="48"/>
      <c r="AT32" s="102"/>
      <c r="AU32" s="102"/>
      <c r="AV32" s="103"/>
      <c r="AW32" s="103"/>
      <c r="AX32" s="106"/>
    </row>
    <row r="33" spans="2:50" ht="13" customHeight="1" x14ac:dyDescent="0.15">
      <c r="B33" s="62">
        <v>6</v>
      </c>
      <c r="C33" s="73" t="s">
        <v>70</v>
      </c>
      <c r="D33" s="47">
        <f>E32+E33+E34</f>
        <v>2</v>
      </c>
      <c r="E33" s="47">
        <f>IF(F33&gt;H33,1,0)</f>
        <v>1</v>
      </c>
      <c r="F33" s="47">
        <f>IF(AQ8="","",AQ8)</f>
        <v>25</v>
      </c>
      <c r="G33" s="47" t="str">
        <f>IF(AP8="","",AP8)</f>
        <v>－</v>
      </c>
      <c r="H33" s="47">
        <f>IF(AO8="","",AO8)</f>
        <v>15</v>
      </c>
      <c r="I33" s="47">
        <f>IF(F33&lt;H33,1,0)</f>
        <v>0</v>
      </c>
      <c r="J33" s="48">
        <f>I32+I33+I34</f>
        <v>1</v>
      </c>
      <c r="K33" s="47">
        <f>L32+L33+L34</f>
        <v>0</v>
      </c>
      <c r="L33" s="47">
        <f>IF(M33&gt;O33,1,0)</f>
        <v>0</v>
      </c>
      <c r="M33" s="47">
        <f>IF(AQ13="","",AQ13)</f>
        <v>14</v>
      </c>
      <c r="N33" s="47" t="str">
        <f>IF(AP13="","",AP13)</f>
        <v>－</v>
      </c>
      <c r="O33" s="47">
        <f>IF(AO13="","",AO13)</f>
        <v>25</v>
      </c>
      <c r="P33" s="47">
        <f>IF(M33&lt;O33,1,0)</f>
        <v>1</v>
      </c>
      <c r="Q33" s="48">
        <f>P32+P33+P34</f>
        <v>2</v>
      </c>
      <c r="R33" s="47">
        <f>S32+S33+S34</f>
        <v>1</v>
      </c>
      <c r="S33" s="47">
        <f>IF(T33&gt;V33,1,0)</f>
        <v>1</v>
      </c>
      <c r="T33" s="47">
        <f>IF(AQ18="","",AQ18)</f>
        <v>25</v>
      </c>
      <c r="U33" s="47" t="str">
        <f>IF(AP18="","",AP18)</f>
        <v>－</v>
      </c>
      <c r="V33" s="47">
        <f>IF(AO18="","",AO18)</f>
        <v>21</v>
      </c>
      <c r="W33" s="47">
        <f>IF(T33&lt;V33,1,0)</f>
        <v>0</v>
      </c>
      <c r="X33" s="48">
        <f>W32+W33+W34</f>
        <v>2</v>
      </c>
      <c r="Y33" s="47">
        <f>Z32+Z33+Z34</f>
        <v>1</v>
      </c>
      <c r="Z33" s="47">
        <f>IF(AA33&gt;AC33,1,0)</f>
        <v>0</v>
      </c>
      <c r="AA33" s="47">
        <f>IF(AQ23="","",AQ23)</f>
        <v>19</v>
      </c>
      <c r="AB33" s="47" t="str">
        <f>IF(AP23="","",AP23)</f>
        <v>－</v>
      </c>
      <c r="AC33" s="47">
        <f>IF(AO23="","",AO23)</f>
        <v>25</v>
      </c>
      <c r="AD33" s="47">
        <f>IF(AA33&lt;AC33,1,0)</f>
        <v>1</v>
      </c>
      <c r="AE33" s="48">
        <f>AD32+AD33+AD34</f>
        <v>2</v>
      </c>
      <c r="AF33" s="47">
        <f>AG32+AG33+AG34</f>
        <v>2</v>
      </c>
      <c r="AG33" s="47">
        <f>IF(AH33&gt;AJ33,1,0)</f>
        <v>0</v>
      </c>
      <c r="AH33" s="47">
        <f>IF(AQ28="","",AQ28)</f>
        <v>11</v>
      </c>
      <c r="AI33" s="47" t="str">
        <f>IF(AP28="","",AP28)</f>
        <v>－</v>
      </c>
      <c r="AJ33" s="47">
        <f>IF(AO28="","",AO28)</f>
        <v>25</v>
      </c>
      <c r="AK33" s="47">
        <f>IF(AH33&lt;AJ33,1,0)</f>
        <v>1</v>
      </c>
      <c r="AL33" s="48">
        <f>AK32+AK33+AK34</f>
        <v>1</v>
      </c>
      <c r="AM33" s="46"/>
      <c r="AN33" s="47"/>
      <c r="AO33" s="47"/>
      <c r="AP33" s="47"/>
      <c r="AQ33" s="47"/>
      <c r="AR33" s="47"/>
      <c r="AS33" s="48"/>
      <c r="AT33" s="108">
        <f>SUM(M32:M34,T32:T34,F32:F34,AA32:AA34,AH32:AH34,AO32:AO34)</f>
        <v>287</v>
      </c>
      <c r="AU33" s="109"/>
      <c r="AV33" s="103"/>
      <c r="AW33" s="103"/>
      <c r="AX33" s="106"/>
    </row>
    <row r="34" spans="2:50" ht="13" customHeight="1" x14ac:dyDescent="0.15">
      <c r="B34" s="62"/>
      <c r="C34" s="58"/>
      <c r="D34" s="47"/>
      <c r="E34" s="47">
        <f>IF(F34&gt;H34,1,0)</f>
        <v>1</v>
      </c>
      <c r="F34" s="47">
        <f>IF(AQ9="","",AQ9)</f>
        <v>25</v>
      </c>
      <c r="G34" s="47" t="str">
        <f>IF(AP9="","",AP9)</f>
        <v>－</v>
      </c>
      <c r="H34" s="47">
        <f>IF(AO9="","",AO9)</f>
        <v>23</v>
      </c>
      <c r="I34" s="47">
        <f>IF(F34&lt;H34,1,0)</f>
        <v>0</v>
      </c>
      <c r="J34" s="48"/>
      <c r="K34" s="47"/>
      <c r="L34" s="47">
        <f>IF(M34&gt;O34,1,0)</f>
        <v>0</v>
      </c>
      <c r="M34" s="47" t="str">
        <f>IF(AQ14="","",AQ14)</f>
        <v/>
      </c>
      <c r="N34" s="47" t="str">
        <f>IF(AP14="","",AP14)</f>
        <v/>
      </c>
      <c r="O34" s="47" t="str">
        <f>IF(AO14="","",AO14)</f>
        <v/>
      </c>
      <c r="P34" s="47">
        <f>IF(M34&lt;O34,1,0)</f>
        <v>0</v>
      </c>
      <c r="Q34" s="48"/>
      <c r="R34" s="47"/>
      <c r="S34" s="47">
        <f>IF(T34&gt;V34,1,0)</f>
        <v>0</v>
      </c>
      <c r="T34" s="47">
        <f>IF(AQ19="","",AQ19)</f>
        <v>17</v>
      </c>
      <c r="U34" s="47" t="str">
        <f>IF(AP19="","",AP19)</f>
        <v>－</v>
      </c>
      <c r="V34" s="47">
        <f>IF(AO19="","",AO19)</f>
        <v>25</v>
      </c>
      <c r="W34" s="47">
        <f>IF(T34&lt;V34,1,0)</f>
        <v>1</v>
      </c>
      <c r="X34" s="48"/>
      <c r="Y34" s="47"/>
      <c r="Z34" s="47">
        <f>IF(AA34&gt;AC34,1,0)</f>
        <v>0</v>
      </c>
      <c r="AA34" s="47">
        <f>IF(AQ24="","",AQ24)</f>
        <v>22</v>
      </c>
      <c r="AB34" s="47" t="str">
        <f>IF(AP24="","",AP24)</f>
        <v>－</v>
      </c>
      <c r="AC34" s="47">
        <f>IF(AO24="","",AO24)</f>
        <v>25</v>
      </c>
      <c r="AD34" s="47">
        <f>IF(AA34&lt;AC34,1,0)</f>
        <v>1</v>
      </c>
      <c r="AE34" s="48"/>
      <c r="AF34" s="47"/>
      <c r="AG34" s="47">
        <f>IF(AH34&gt;AJ34,1,0)</f>
        <v>1</v>
      </c>
      <c r="AH34" s="47">
        <f>IF(AQ29="","",AQ29)</f>
        <v>25</v>
      </c>
      <c r="AI34" s="47" t="str">
        <f>IF(AP29="","",AP29)</f>
        <v>－</v>
      </c>
      <c r="AJ34" s="47">
        <f>IF(AO29="","",AO29)</f>
        <v>16</v>
      </c>
      <c r="AK34" s="47">
        <f>IF(AH34&lt;AJ34,1,0)</f>
        <v>0</v>
      </c>
      <c r="AL34" s="48"/>
      <c r="AM34" s="46"/>
      <c r="AN34" s="47"/>
      <c r="AO34" s="47"/>
      <c r="AP34" s="47"/>
      <c r="AQ34" s="47"/>
      <c r="AR34" s="47"/>
      <c r="AS34" s="48"/>
      <c r="AT34" s="108">
        <f>SUM(O32:O34,V32:V34,H32:H34,AC32:AC34,AJ32:AJ34,AQ32:AQ34)</f>
        <v>313</v>
      </c>
      <c r="AU34" s="110"/>
      <c r="AV34" s="104"/>
      <c r="AW34" s="104"/>
      <c r="AX34" s="106"/>
    </row>
    <row r="35" spans="2:50" ht="13" customHeight="1" x14ac:dyDescent="0.15">
      <c r="B35" s="65"/>
      <c r="C35" s="59"/>
      <c r="D35" s="50"/>
      <c r="E35" s="50"/>
      <c r="F35" s="50"/>
      <c r="G35" s="50"/>
      <c r="H35" s="50"/>
      <c r="I35" s="50"/>
      <c r="J35" s="51"/>
      <c r="K35" s="50"/>
      <c r="L35" s="50"/>
      <c r="M35" s="50"/>
      <c r="N35" s="50"/>
      <c r="O35" s="50"/>
      <c r="P35" s="50"/>
      <c r="Q35" s="51"/>
      <c r="R35" s="50"/>
      <c r="S35" s="50"/>
      <c r="T35" s="50"/>
      <c r="U35" s="50"/>
      <c r="V35" s="50"/>
      <c r="W35" s="50"/>
      <c r="X35" s="51"/>
      <c r="Y35" s="50"/>
      <c r="Z35" s="50"/>
      <c r="AA35" s="50"/>
      <c r="AB35" s="50"/>
      <c r="AC35" s="50"/>
      <c r="AD35" s="50"/>
      <c r="AE35" s="51"/>
      <c r="AF35" s="50"/>
      <c r="AG35" s="50"/>
      <c r="AH35" s="50"/>
      <c r="AI35" s="50"/>
      <c r="AJ35" s="50"/>
      <c r="AK35" s="50"/>
      <c r="AL35" s="51"/>
      <c r="AM35" s="49"/>
      <c r="AN35" s="50"/>
      <c r="AO35" s="50"/>
      <c r="AP35" s="50"/>
      <c r="AQ35" s="50"/>
      <c r="AR35" s="50"/>
      <c r="AS35" s="51"/>
      <c r="AT35" s="111">
        <f>IF(AT34&gt;0,AT33/AT34,"-")</f>
        <v>0.91693290734824284</v>
      </c>
      <c r="AU35" s="110"/>
      <c r="AV35" s="111">
        <f>IF(AW31&gt;0,AV31/AW31,"-")</f>
        <v>0.75</v>
      </c>
      <c r="AW35" s="109"/>
      <c r="AX35" s="107"/>
    </row>
  </sheetData>
  <sheetProtection sheet="1" objects="1" scenarios="1"/>
  <mergeCells count="60">
    <mergeCell ref="AT31:AT32"/>
    <mergeCell ref="AU31:AU32"/>
    <mergeCell ref="AV31:AV34"/>
    <mergeCell ref="AW31:AW34"/>
    <mergeCell ref="AX31:AX35"/>
    <mergeCell ref="AT33:AU33"/>
    <mergeCell ref="AT34:AU34"/>
    <mergeCell ref="AT35:AU35"/>
    <mergeCell ref="AV35:AW35"/>
    <mergeCell ref="AT26:AT27"/>
    <mergeCell ref="AU26:AU27"/>
    <mergeCell ref="AV26:AV29"/>
    <mergeCell ref="AW26:AW29"/>
    <mergeCell ref="AX26:AX30"/>
    <mergeCell ref="AT28:AU28"/>
    <mergeCell ref="AT29:AU29"/>
    <mergeCell ref="AT30:AU30"/>
    <mergeCell ref="AV30:AW30"/>
    <mergeCell ref="AT21:AT22"/>
    <mergeCell ref="AU21:AU22"/>
    <mergeCell ref="AV21:AV24"/>
    <mergeCell ref="AW21:AW24"/>
    <mergeCell ref="AX21:AX25"/>
    <mergeCell ref="AT23:AU23"/>
    <mergeCell ref="AT24:AU24"/>
    <mergeCell ref="AT25:AU25"/>
    <mergeCell ref="AV25:AW25"/>
    <mergeCell ref="AT16:AT17"/>
    <mergeCell ref="AU16:AU17"/>
    <mergeCell ref="AV16:AV19"/>
    <mergeCell ref="AW16:AW19"/>
    <mergeCell ref="AX16:AX20"/>
    <mergeCell ref="AT18:AU18"/>
    <mergeCell ref="AT19:AU19"/>
    <mergeCell ref="AT20:AU20"/>
    <mergeCell ref="AV20:AW20"/>
    <mergeCell ref="AT11:AT12"/>
    <mergeCell ref="AU11:AU12"/>
    <mergeCell ref="AV11:AV14"/>
    <mergeCell ref="AW11:AW14"/>
    <mergeCell ref="AX11:AX15"/>
    <mergeCell ref="AT13:AU13"/>
    <mergeCell ref="AT14:AU14"/>
    <mergeCell ref="AT15:AU15"/>
    <mergeCell ref="AV15:AW15"/>
    <mergeCell ref="AT6:AT7"/>
    <mergeCell ref="AU6:AU7"/>
    <mergeCell ref="AV6:AV9"/>
    <mergeCell ref="AW6:AW9"/>
    <mergeCell ref="AX6:AX10"/>
    <mergeCell ref="AT8:AU8"/>
    <mergeCell ref="AT9:AU9"/>
    <mergeCell ref="AT10:AU10"/>
    <mergeCell ref="AV10:AW10"/>
    <mergeCell ref="AM5:AS5"/>
    <mergeCell ref="D5:J5"/>
    <mergeCell ref="K5:Q5"/>
    <mergeCell ref="R5:X5"/>
    <mergeCell ref="Y5:AE5"/>
    <mergeCell ref="AF5:AL5"/>
  </mergeCells>
  <phoneticPr fontId="3"/>
  <pageMargins left="0.48000000000000004" right="0.37" top="0.85629921259842523" bottom="0.58629921259842532" header="0.51" footer="0.51"/>
  <pageSetup paperSize="9" orientation="landscape" horizontalDpi="0" verticalDpi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35"/>
  <sheetViews>
    <sheetView zoomScale="120" zoomScaleNormal="120" zoomScalePageLayoutView="120" workbookViewId="0">
      <selection activeCell="B3" sqref="B3"/>
    </sheetView>
  </sheetViews>
  <sheetFormatPr baseColWidth="12" defaultColWidth="7.6640625" defaultRowHeight="14" x14ac:dyDescent="0.15"/>
  <cols>
    <col min="1" max="2" width="4" customWidth="1"/>
    <col min="3" max="3" width="12.33203125" customWidth="1"/>
    <col min="4" max="4" width="2.1640625" customWidth="1"/>
    <col min="5" max="5" width="2.1640625" hidden="1" customWidth="1"/>
    <col min="6" max="6" width="2.33203125" customWidth="1"/>
    <col min="7" max="7" width="2.1640625" customWidth="1"/>
    <col min="8" max="8" width="2.33203125" customWidth="1"/>
    <col min="9" max="9" width="2.1640625" hidden="1" customWidth="1"/>
    <col min="10" max="11" width="2.1640625" customWidth="1"/>
    <col min="12" max="12" width="2.1640625" hidden="1" customWidth="1"/>
    <col min="13" max="13" width="2.33203125" customWidth="1"/>
    <col min="14" max="14" width="2.1640625" customWidth="1"/>
    <col min="15" max="15" width="2.33203125" customWidth="1"/>
    <col min="16" max="16" width="2.1640625" hidden="1" customWidth="1"/>
    <col min="17" max="18" width="2.1640625" customWidth="1"/>
    <col min="19" max="19" width="2.1640625" hidden="1" customWidth="1"/>
    <col min="20" max="20" width="2.33203125" customWidth="1"/>
    <col min="21" max="21" width="2.1640625" customWidth="1"/>
    <col min="22" max="22" width="2.33203125" customWidth="1"/>
    <col min="23" max="23" width="2.1640625" hidden="1" customWidth="1"/>
    <col min="24" max="25" width="2.1640625" customWidth="1"/>
    <col min="26" max="26" width="2.1640625" hidden="1" customWidth="1"/>
    <col min="27" max="27" width="2.33203125" customWidth="1"/>
    <col min="28" max="28" width="2.1640625" customWidth="1"/>
    <col min="29" max="29" width="2.33203125" customWidth="1"/>
    <col min="30" max="30" width="2.1640625" hidden="1" customWidth="1"/>
    <col min="31" max="32" width="2.1640625" customWidth="1"/>
    <col min="33" max="33" width="2.1640625" hidden="1" customWidth="1"/>
    <col min="34" max="34" width="2.33203125" customWidth="1"/>
    <col min="35" max="35" width="2.1640625" customWidth="1"/>
    <col min="36" max="36" width="2.33203125" customWidth="1"/>
    <col min="37" max="37" width="2.1640625" hidden="1" customWidth="1"/>
    <col min="38" max="39" width="2.1640625" customWidth="1"/>
    <col min="40" max="40" width="2.1640625" hidden="1" customWidth="1"/>
    <col min="41" max="41" width="2.33203125" customWidth="1"/>
    <col min="42" max="42" width="2.1640625" customWidth="1"/>
    <col min="43" max="43" width="2.33203125" customWidth="1"/>
    <col min="44" max="44" width="2.1640625" hidden="1" customWidth="1"/>
    <col min="45" max="45" width="2.1640625" customWidth="1"/>
    <col min="46" max="47" width="3.6640625" customWidth="1"/>
    <col min="48" max="49" width="6.83203125" customWidth="1"/>
    <col min="50" max="50" width="3.83203125" customWidth="1"/>
  </cols>
  <sheetData>
    <row r="1" spans="2:52" ht="19" x14ac:dyDescent="0.15">
      <c r="B1" s="1" t="s">
        <v>114</v>
      </c>
    </row>
    <row r="2" spans="2:52" x14ac:dyDescent="0.15">
      <c r="B2" s="61" t="s">
        <v>115</v>
      </c>
    </row>
    <row r="3" spans="2:52" x14ac:dyDescent="0.15">
      <c r="B3" s="61" t="s">
        <v>199</v>
      </c>
    </row>
    <row r="5" spans="2:52" ht="18" customHeight="1" x14ac:dyDescent="0.15">
      <c r="B5" s="52"/>
      <c r="C5" s="9" t="s">
        <v>4</v>
      </c>
      <c r="D5" s="98" t="str">
        <f>C8</f>
        <v>北九州市立大学</v>
      </c>
      <c r="E5" s="99"/>
      <c r="F5" s="99"/>
      <c r="G5" s="99"/>
      <c r="H5" s="99"/>
      <c r="I5" s="99"/>
      <c r="J5" s="100"/>
      <c r="K5" s="98" t="str">
        <f>C13</f>
        <v>大分大学</v>
      </c>
      <c r="L5" s="99"/>
      <c r="M5" s="99"/>
      <c r="N5" s="99"/>
      <c r="O5" s="99"/>
      <c r="P5" s="99"/>
      <c r="Q5" s="100"/>
      <c r="R5" s="98" t="str">
        <f>C18</f>
        <v>宮崎大学</v>
      </c>
      <c r="S5" s="99"/>
      <c r="T5" s="99"/>
      <c r="U5" s="99"/>
      <c r="V5" s="99"/>
      <c r="W5" s="99"/>
      <c r="X5" s="100"/>
      <c r="Y5" s="98" t="str">
        <f>C23</f>
        <v>西九州大学</v>
      </c>
      <c r="Z5" s="99"/>
      <c r="AA5" s="99"/>
      <c r="AB5" s="99"/>
      <c r="AC5" s="99"/>
      <c r="AD5" s="99"/>
      <c r="AE5" s="100"/>
      <c r="AF5" s="98" t="str">
        <f>C28</f>
        <v>別府大学</v>
      </c>
      <c r="AG5" s="99"/>
      <c r="AH5" s="99"/>
      <c r="AI5" s="99"/>
      <c r="AJ5" s="99"/>
      <c r="AK5" s="99"/>
      <c r="AL5" s="100"/>
      <c r="AM5" s="98" t="str">
        <f>C33</f>
        <v>熊本県立大学</v>
      </c>
      <c r="AN5" s="99"/>
      <c r="AO5" s="99"/>
      <c r="AP5" s="99"/>
      <c r="AQ5" s="99"/>
      <c r="AR5" s="99"/>
      <c r="AS5" s="100"/>
      <c r="AT5" s="6" t="s">
        <v>12</v>
      </c>
      <c r="AU5" s="7" t="s">
        <v>13</v>
      </c>
      <c r="AV5" s="10" t="s">
        <v>14</v>
      </c>
      <c r="AW5" s="11" t="s">
        <v>2</v>
      </c>
      <c r="AX5" s="8" t="s">
        <v>3</v>
      </c>
      <c r="AY5" s="2"/>
    </row>
    <row r="6" spans="2:52" ht="13" customHeight="1" x14ac:dyDescent="0.15">
      <c r="B6" s="62"/>
      <c r="C6" s="72"/>
      <c r="D6" s="47"/>
      <c r="E6" s="47"/>
      <c r="F6" s="47"/>
      <c r="G6" s="47"/>
      <c r="H6" s="47"/>
      <c r="I6" s="47"/>
      <c r="J6" s="48"/>
      <c r="K6" s="46" t="str">
        <f>IF(OR(K8&gt;=2,Q8&gt;=2),IF(K8&gt;Q8,"○","●"),"-")</f>
        <v>●</v>
      </c>
      <c r="L6" s="47"/>
      <c r="M6" s="47"/>
      <c r="N6" s="47"/>
      <c r="O6" s="47"/>
      <c r="P6" s="47"/>
      <c r="Q6" s="48"/>
      <c r="R6" s="46" t="str">
        <f>IF(OR(R8&gt;=2,X8&gt;=2),IF(R8&gt;X8,"○","●"),"-")</f>
        <v>●</v>
      </c>
      <c r="S6" s="47"/>
      <c r="T6" s="47"/>
      <c r="U6" s="47"/>
      <c r="V6" s="47"/>
      <c r="W6" s="47"/>
      <c r="X6" s="48"/>
      <c r="Y6" s="46" t="str">
        <f>IF(OR(Y8&gt;=2,AE8&gt;=2),IF(Y8&gt;AE8,"○","●"),"-")</f>
        <v>●</v>
      </c>
      <c r="Z6" s="47"/>
      <c r="AA6" s="47"/>
      <c r="AB6" s="47"/>
      <c r="AC6" s="47"/>
      <c r="AD6" s="47"/>
      <c r="AE6" s="48"/>
      <c r="AF6" s="46" t="str">
        <f>IF(OR(AF8&gt;=2,AL8&gt;=2),IF(AF8&gt;AL8,"○","●"),"-")</f>
        <v>○</v>
      </c>
      <c r="AG6" s="47"/>
      <c r="AH6" s="47"/>
      <c r="AI6" s="47"/>
      <c r="AJ6" s="47"/>
      <c r="AK6" s="47"/>
      <c r="AL6" s="48"/>
      <c r="AM6" s="46" t="str">
        <f>IF(OR(AM8&gt;=2,AS8&gt;=2),IF(AM8&gt;AS8,"○","●"),"-")</f>
        <v>●</v>
      </c>
      <c r="AN6" s="47"/>
      <c r="AO6" s="47"/>
      <c r="AP6" s="47"/>
      <c r="AQ6" s="47"/>
      <c r="AR6" s="47"/>
      <c r="AS6" s="48"/>
      <c r="AT6" s="101">
        <f>COUNTIF(D6:AS6,"○")</f>
        <v>1</v>
      </c>
      <c r="AU6" s="101">
        <f>COUNTIF(D6:AS6,"●")</f>
        <v>4</v>
      </c>
      <c r="AV6" s="101">
        <f>D8+K8+R8+Y8+AF8+AM8</f>
        <v>3</v>
      </c>
      <c r="AW6" s="101">
        <f>J8+Q8+X8+AE8+AL8+AS8</f>
        <v>9</v>
      </c>
      <c r="AX6" s="105">
        <v>6</v>
      </c>
      <c r="AY6" s="2"/>
    </row>
    <row r="7" spans="2:52" ht="13" customHeight="1" x14ac:dyDescent="0.15">
      <c r="B7" s="62"/>
      <c r="C7" s="58"/>
      <c r="D7" s="47"/>
      <c r="E7" s="47"/>
      <c r="F7" s="47"/>
      <c r="G7" s="47"/>
      <c r="H7" s="47"/>
      <c r="I7" s="47"/>
      <c r="J7" s="48"/>
      <c r="K7" s="3"/>
      <c r="L7" s="47">
        <f>IF(M7&gt;O7,1,0)</f>
        <v>1</v>
      </c>
      <c r="M7" s="4">
        <v>25</v>
      </c>
      <c r="N7" s="47" t="str">
        <f>IF(M7="","","－")</f>
        <v>－</v>
      </c>
      <c r="O7" s="4">
        <v>20</v>
      </c>
      <c r="P7" s="47">
        <f>IF(M7&lt;O7,1,0)</f>
        <v>0</v>
      </c>
      <c r="Q7" s="48"/>
      <c r="R7" s="3"/>
      <c r="S7" s="47">
        <f>IF(T7&gt;V7,1,0)</f>
        <v>0</v>
      </c>
      <c r="T7" s="4">
        <v>19</v>
      </c>
      <c r="U7" s="47" t="str">
        <f>IF(T7="","","－")</f>
        <v>－</v>
      </c>
      <c r="V7" s="4">
        <v>25</v>
      </c>
      <c r="W7" s="47">
        <f>IF(T7&lt;V7,1,0)</f>
        <v>1</v>
      </c>
      <c r="X7" s="48"/>
      <c r="Y7" s="3"/>
      <c r="Z7" s="47">
        <f>IF(AA7&gt;AC7,1,0)</f>
        <v>0</v>
      </c>
      <c r="AA7" s="4">
        <v>20</v>
      </c>
      <c r="AB7" s="47" t="str">
        <f>IF(AA7="","","－")</f>
        <v>－</v>
      </c>
      <c r="AC7" s="4">
        <v>25</v>
      </c>
      <c r="AD7" s="47">
        <f>IF(AA7&lt;AC7,1,0)</f>
        <v>1</v>
      </c>
      <c r="AE7" s="48"/>
      <c r="AF7" s="3"/>
      <c r="AG7" s="47">
        <f>IF(AH7&gt;AJ7,1,0)</f>
        <v>0</v>
      </c>
      <c r="AH7" s="4">
        <v>22</v>
      </c>
      <c r="AI7" s="47" t="str">
        <f>IF(AH7="","","－")</f>
        <v>－</v>
      </c>
      <c r="AJ7" s="4">
        <v>25</v>
      </c>
      <c r="AK7" s="47">
        <f>IF(AH7&lt;AJ7,1,0)</f>
        <v>1</v>
      </c>
      <c r="AL7" s="48"/>
      <c r="AM7" s="3"/>
      <c r="AN7" s="47">
        <f>IF(AO7&gt;AQ7,1,0)</f>
        <v>0</v>
      </c>
      <c r="AO7" s="4">
        <v>23</v>
      </c>
      <c r="AP7" s="47" t="str">
        <f>IF(AO7="","","－")</f>
        <v>－</v>
      </c>
      <c r="AQ7" s="4">
        <v>25</v>
      </c>
      <c r="AR7" s="47">
        <f>IF(AO7&lt;AQ7,1,0)</f>
        <v>1</v>
      </c>
      <c r="AS7" s="48"/>
      <c r="AT7" s="102"/>
      <c r="AU7" s="102"/>
      <c r="AV7" s="103"/>
      <c r="AW7" s="103"/>
      <c r="AX7" s="106"/>
    </row>
    <row r="8" spans="2:52" ht="13" customHeight="1" x14ac:dyDescent="0.15">
      <c r="B8" s="62">
        <v>1</v>
      </c>
      <c r="C8" s="73" t="s">
        <v>160</v>
      </c>
      <c r="D8" s="47"/>
      <c r="E8" s="47"/>
      <c r="F8" s="47"/>
      <c r="G8" s="47"/>
      <c r="H8" s="47"/>
      <c r="I8" s="47"/>
      <c r="J8" s="48"/>
      <c r="K8" s="46">
        <f>L7+L8+L9</f>
        <v>1</v>
      </c>
      <c r="L8" s="47">
        <f>IF(M8&gt;O8,1,0)</f>
        <v>0</v>
      </c>
      <c r="M8" s="4">
        <v>21</v>
      </c>
      <c r="N8" s="47" t="str">
        <f>IF(M8="","","－")</f>
        <v>－</v>
      </c>
      <c r="O8" s="4">
        <v>25</v>
      </c>
      <c r="P8" s="47">
        <f>IF(M8&lt;O8,1,0)</f>
        <v>1</v>
      </c>
      <c r="Q8" s="48">
        <f>P7+P8+P9</f>
        <v>2</v>
      </c>
      <c r="R8" s="46">
        <f>S7+S8+S9</f>
        <v>0</v>
      </c>
      <c r="S8" s="47">
        <f>IF(T8&gt;V8,1,0)</f>
        <v>0</v>
      </c>
      <c r="T8" s="4">
        <v>10</v>
      </c>
      <c r="U8" s="47" t="str">
        <f>IF(T8="","","－")</f>
        <v>－</v>
      </c>
      <c r="V8" s="4">
        <v>25</v>
      </c>
      <c r="W8" s="47">
        <f>IF(T8&lt;V8,1,0)</f>
        <v>1</v>
      </c>
      <c r="X8" s="48">
        <f>W7+W8+W9</f>
        <v>2</v>
      </c>
      <c r="Y8" s="46">
        <f>Z7+Z8+Z9</f>
        <v>0</v>
      </c>
      <c r="Z8" s="47">
        <f>IF(AA8&gt;AC8,1,0)</f>
        <v>0</v>
      </c>
      <c r="AA8" s="4">
        <v>24</v>
      </c>
      <c r="AB8" s="47" t="str">
        <f>IF(AA8="","","－")</f>
        <v>－</v>
      </c>
      <c r="AC8" s="4">
        <v>26</v>
      </c>
      <c r="AD8" s="47">
        <f>IF(AA8&lt;AC8,1,0)</f>
        <v>1</v>
      </c>
      <c r="AE8" s="48">
        <f>AD7+AD8+AD9</f>
        <v>2</v>
      </c>
      <c r="AF8" s="46">
        <f>AG7+AG8+AG9</f>
        <v>2</v>
      </c>
      <c r="AG8" s="47">
        <f>IF(AH8&gt;AJ8,1,0)</f>
        <v>1</v>
      </c>
      <c r="AH8" s="4">
        <v>25</v>
      </c>
      <c r="AI8" s="47" t="str">
        <f>IF(AH8="","","－")</f>
        <v>－</v>
      </c>
      <c r="AJ8" s="4">
        <v>14</v>
      </c>
      <c r="AK8" s="47">
        <f>IF(AH8&lt;AJ8,1,0)</f>
        <v>0</v>
      </c>
      <c r="AL8" s="48">
        <f>AK7+AK8+AK9</f>
        <v>1</v>
      </c>
      <c r="AM8" s="46">
        <f>AN7+AN8+AN9</f>
        <v>0</v>
      </c>
      <c r="AN8" s="47">
        <f>IF(AO8&gt;AQ8,1,0)</f>
        <v>0</v>
      </c>
      <c r="AO8" s="4">
        <v>23</v>
      </c>
      <c r="AP8" s="47" t="str">
        <f>IF(AO8="","","－")</f>
        <v>－</v>
      </c>
      <c r="AQ8" s="4">
        <v>25</v>
      </c>
      <c r="AR8" s="47">
        <f>IF(AO8&lt;AQ8,1,0)</f>
        <v>1</v>
      </c>
      <c r="AS8" s="48">
        <f>AR7+AR8+AR9</f>
        <v>2</v>
      </c>
      <c r="AT8" s="108">
        <f>SUM(M7:M9,T7:T9,F7:F9,AA7:AA9,AH7:AH9,AO7:AO9)</f>
        <v>248</v>
      </c>
      <c r="AU8" s="109"/>
      <c r="AV8" s="103"/>
      <c r="AW8" s="103"/>
      <c r="AX8" s="106"/>
    </row>
    <row r="9" spans="2:52" ht="13" customHeight="1" x14ac:dyDescent="0.15">
      <c r="B9" s="62"/>
      <c r="C9" s="58"/>
      <c r="D9" s="47"/>
      <c r="E9" s="47"/>
      <c r="F9" s="47"/>
      <c r="G9" s="47"/>
      <c r="H9" s="47"/>
      <c r="I9" s="47"/>
      <c r="J9" s="48"/>
      <c r="K9" s="46"/>
      <c r="L9" s="47">
        <f>IF(M9&gt;O9,1,0)</f>
        <v>0</v>
      </c>
      <c r="M9" s="4">
        <v>11</v>
      </c>
      <c r="N9" s="47" t="str">
        <f>IF(M9="","","－")</f>
        <v>－</v>
      </c>
      <c r="O9" s="4">
        <v>25</v>
      </c>
      <c r="P9" s="47">
        <f>IF(M9&lt;O9,1,0)</f>
        <v>1</v>
      </c>
      <c r="Q9" s="48"/>
      <c r="R9" s="46"/>
      <c r="S9" s="47">
        <f>IF(T9&gt;V9,1,0)</f>
        <v>0</v>
      </c>
      <c r="T9" s="4"/>
      <c r="U9" s="47" t="str">
        <f>IF(T9="","","－")</f>
        <v/>
      </c>
      <c r="V9" s="4"/>
      <c r="W9" s="47">
        <f>IF(T9&lt;V9,1,0)</f>
        <v>0</v>
      </c>
      <c r="X9" s="48"/>
      <c r="Y9" s="46"/>
      <c r="Z9" s="47">
        <f>IF(AA9&gt;AC9,1,0)</f>
        <v>0</v>
      </c>
      <c r="AA9" s="4"/>
      <c r="AB9" s="47" t="str">
        <f>IF(AA9="","","－")</f>
        <v/>
      </c>
      <c r="AC9" s="4"/>
      <c r="AD9" s="47">
        <f>IF(AA9&lt;AC9,1,0)</f>
        <v>0</v>
      </c>
      <c r="AE9" s="48"/>
      <c r="AF9" s="46"/>
      <c r="AG9" s="47">
        <f>IF(AH9&gt;AJ9,1,0)</f>
        <v>1</v>
      </c>
      <c r="AH9" s="4">
        <v>25</v>
      </c>
      <c r="AI9" s="47" t="str">
        <f>IF(AH9="","","－")</f>
        <v>－</v>
      </c>
      <c r="AJ9" s="4">
        <v>16</v>
      </c>
      <c r="AK9" s="47">
        <f>IF(AH9&lt;AJ9,1,0)</f>
        <v>0</v>
      </c>
      <c r="AL9" s="48"/>
      <c r="AM9" s="46"/>
      <c r="AN9" s="47">
        <f>IF(AO9&gt;AQ9,1,0)</f>
        <v>0</v>
      </c>
      <c r="AO9" s="4"/>
      <c r="AP9" s="47" t="str">
        <f>IF(AO9="","","－")</f>
        <v/>
      </c>
      <c r="AQ9" s="4"/>
      <c r="AR9" s="47">
        <f>IF(AO9&lt;AQ9,1,0)</f>
        <v>0</v>
      </c>
      <c r="AS9" s="48"/>
      <c r="AT9" s="108">
        <f>SUM(O7:O9,V7:V9,H7:H9,AC7:AC9,AJ7:AJ9,AQ7:AQ9)</f>
        <v>276</v>
      </c>
      <c r="AU9" s="110"/>
      <c r="AV9" s="104"/>
      <c r="AW9" s="104"/>
      <c r="AX9" s="106"/>
    </row>
    <row r="10" spans="2:52" ht="13" customHeight="1" x14ac:dyDescent="0.15">
      <c r="B10" s="62"/>
      <c r="C10" s="59"/>
      <c r="D10" s="50"/>
      <c r="E10" s="50"/>
      <c r="F10" s="50"/>
      <c r="G10" s="50"/>
      <c r="H10" s="50"/>
      <c r="I10" s="50"/>
      <c r="J10" s="51"/>
      <c r="K10" s="49"/>
      <c r="L10" s="50"/>
      <c r="M10" s="50"/>
      <c r="N10" s="50"/>
      <c r="O10" s="50"/>
      <c r="P10" s="50"/>
      <c r="Q10" s="51"/>
      <c r="R10" s="49"/>
      <c r="S10" s="50"/>
      <c r="T10" s="50"/>
      <c r="U10" s="50"/>
      <c r="V10" s="50"/>
      <c r="W10" s="50"/>
      <c r="X10" s="51"/>
      <c r="Y10" s="49"/>
      <c r="Z10" s="50"/>
      <c r="AA10" s="50"/>
      <c r="AB10" s="50"/>
      <c r="AC10" s="50"/>
      <c r="AD10" s="50"/>
      <c r="AE10" s="51"/>
      <c r="AF10" s="49"/>
      <c r="AG10" s="50"/>
      <c r="AH10" s="50"/>
      <c r="AI10" s="50"/>
      <c r="AJ10" s="50"/>
      <c r="AK10" s="50"/>
      <c r="AL10" s="51"/>
      <c r="AM10" s="49"/>
      <c r="AN10" s="50"/>
      <c r="AO10" s="50"/>
      <c r="AP10" s="50"/>
      <c r="AQ10" s="50"/>
      <c r="AR10" s="50"/>
      <c r="AS10" s="51"/>
      <c r="AT10" s="111">
        <f>IF(AT9&gt;0,AT8/AT9,"-")</f>
        <v>0.89855072463768115</v>
      </c>
      <c r="AU10" s="110"/>
      <c r="AV10" s="111">
        <f>IF(AW6&gt;0,AV6/AW6,"-")</f>
        <v>0.33333333333333331</v>
      </c>
      <c r="AW10" s="109"/>
      <c r="AX10" s="107"/>
    </row>
    <row r="11" spans="2:52" ht="13" customHeight="1" x14ac:dyDescent="0.15">
      <c r="B11" s="64"/>
      <c r="C11" s="72"/>
      <c r="D11" s="47" t="str">
        <f>IF(OR(D13&gt;=2,J13&gt;=2),IF(D13&gt;J13,"○","●"),"-")</f>
        <v>○</v>
      </c>
      <c r="E11" s="44"/>
      <c r="F11" s="44"/>
      <c r="G11" s="44"/>
      <c r="H11" s="44"/>
      <c r="I11" s="44"/>
      <c r="J11" s="45"/>
      <c r="K11" s="43"/>
      <c r="L11" s="44"/>
      <c r="M11" s="44"/>
      <c r="N11" s="44"/>
      <c r="O11" s="44"/>
      <c r="P11" s="44"/>
      <c r="Q11" s="45"/>
      <c r="R11" s="46" t="str">
        <f>IF(OR(R13&gt;=2,X13&gt;=2),IF(R13&gt;X13,"○","●"),"-")</f>
        <v>●</v>
      </c>
      <c r="S11" s="47"/>
      <c r="T11" s="47"/>
      <c r="U11" s="47"/>
      <c r="V11" s="47"/>
      <c r="W11" s="47"/>
      <c r="X11" s="48"/>
      <c r="Y11" s="46" t="str">
        <f>IF(OR(Y13&gt;=2,AE13&gt;=2),IF(Y13&gt;AE13,"○","●"),"-")</f>
        <v>●</v>
      </c>
      <c r="Z11" s="47"/>
      <c r="AA11" s="47"/>
      <c r="AB11" s="47"/>
      <c r="AC11" s="47"/>
      <c r="AD11" s="47"/>
      <c r="AE11" s="48"/>
      <c r="AF11" s="46" t="str">
        <f>IF(OR(AF13&gt;=2,AL13&gt;=2),IF(AF13&gt;AL13,"○","●"),"-")</f>
        <v>●</v>
      </c>
      <c r="AG11" s="47"/>
      <c r="AH11" s="47"/>
      <c r="AI11" s="47"/>
      <c r="AJ11" s="47"/>
      <c r="AK11" s="47"/>
      <c r="AL11" s="48"/>
      <c r="AM11" s="46" t="str">
        <f>IF(OR(AM13&gt;=2,AS13&gt;=2),IF(AM13&gt;AS13,"○","●"),"-")</f>
        <v>○</v>
      </c>
      <c r="AN11" s="47"/>
      <c r="AO11" s="47"/>
      <c r="AP11" s="47"/>
      <c r="AQ11" s="47"/>
      <c r="AR11" s="47"/>
      <c r="AS11" s="48"/>
      <c r="AT11" s="101">
        <f>COUNTIF(D11:AS11,"○")</f>
        <v>2</v>
      </c>
      <c r="AU11" s="101">
        <f>COUNTIF(D11:AS11,"●")</f>
        <v>3</v>
      </c>
      <c r="AV11" s="101">
        <f>D13+K13+R13+Y13+AF13+AM13</f>
        <v>4</v>
      </c>
      <c r="AW11" s="101">
        <f>J13+Q13+X13+AE13+AL13+AS13</f>
        <v>8</v>
      </c>
      <c r="AX11" s="105">
        <v>5</v>
      </c>
    </row>
    <row r="12" spans="2:52" ht="13" customHeight="1" x14ac:dyDescent="0.15">
      <c r="B12" s="62"/>
      <c r="C12" s="58"/>
      <c r="D12" s="3"/>
      <c r="E12" s="47">
        <f>IF(F12&gt;H12,1,0)</f>
        <v>0</v>
      </c>
      <c r="F12" s="47">
        <f>IF(O7="","",O7)</f>
        <v>20</v>
      </c>
      <c r="G12" s="47" t="str">
        <f>IF(N7="","",N7)</f>
        <v>－</v>
      </c>
      <c r="H12" s="47">
        <f>IF(M7="","",M7)</f>
        <v>25</v>
      </c>
      <c r="I12" s="47">
        <f>IF(F12&lt;H12,1,0)</f>
        <v>1</v>
      </c>
      <c r="J12" s="48"/>
      <c r="K12" s="46"/>
      <c r="L12" s="47"/>
      <c r="M12" s="47"/>
      <c r="N12" s="47"/>
      <c r="O12" s="47"/>
      <c r="P12" s="47"/>
      <c r="Q12" s="48"/>
      <c r="R12" s="3"/>
      <c r="S12" s="47">
        <f>IF(T12&gt;V12,1,0)</f>
        <v>0</v>
      </c>
      <c r="T12" s="4">
        <v>13</v>
      </c>
      <c r="U12" s="47" t="str">
        <f>IF(T12="","","－")</f>
        <v>－</v>
      </c>
      <c r="V12" s="4">
        <v>25</v>
      </c>
      <c r="W12" s="47">
        <f>IF(T12&lt;V12,1,0)</f>
        <v>1</v>
      </c>
      <c r="X12" s="48"/>
      <c r="Y12" s="3"/>
      <c r="Z12" s="47">
        <f>IF(AA12&gt;AC12,1,0)</f>
        <v>0</v>
      </c>
      <c r="AA12" s="4">
        <v>16</v>
      </c>
      <c r="AB12" s="47" t="str">
        <f>IF(AA12="","","－")</f>
        <v>－</v>
      </c>
      <c r="AC12" s="4">
        <v>25</v>
      </c>
      <c r="AD12" s="47">
        <f>IF(AA12&lt;AC12,1,0)</f>
        <v>1</v>
      </c>
      <c r="AE12" s="48"/>
      <c r="AF12" s="3"/>
      <c r="AG12" s="47">
        <f>IF(AH12&gt;AJ12,1,0)</f>
        <v>0</v>
      </c>
      <c r="AH12" s="4">
        <v>12</v>
      </c>
      <c r="AI12" s="47" t="str">
        <f>IF(AH12="","","－")</f>
        <v>－</v>
      </c>
      <c r="AJ12" s="4">
        <v>25</v>
      </c>
      <c r="AK12" s="47">
        <f>IF(AH12&lt;AJ12,1,0)</f>
        <v>1</v>
      </c>
      <c r="AL12" s="48"/>
      <c r="AM12" s="3"/>
      <c r="AN12" s="47">
        <f>IF(AO12&gt;AQ12,1,0)</f>
        <v>0</v>
      </c>
      <c r="AO12" s="4">
        <v>22</v>
      </c>
      <c r="AP12" s="47" t="str">
        <f>IF(AO12="","","－")</f>
        <v>－</v>
      </c>
      <c r="AQ12" s="4">
        <v>25</v>
      </c>
      <c r="AR12" s="47">
        <f>IF(AO12&lt;AQ12,1,0)</f>
        <v>1</v>
      </c>
      <c r="AS12" s="48"/>
      <c r="AT12" s="102"/>
      <c r="AU12" s="102"/>
      <c r="AV12" s="103"/>
      <c r="AW12" s="103"/>
      <c r="AX12" s="106"/>
    </row>
    <row r="13" spans="2:52" ht="13" customHeight="1" x14ac:dyDescent="0.15">
      <c r="B13" s="62">
        <v>2</v>
      </c>
      <c r="C13" s="73" t="s">
        <v>161</v>
      </c>
      <c r="D13" s="47">
        <f>E12+E13+E14</f>
        <v>2</v>
      </c>
      <c r="E13" s="47">
        <f>IF(F13&gt;H13,1,0)</f>
        <v>1</v>
      </c>
      <c r="F13" s="47">
        <f>IF(O8="","",O8)</f>
        <v>25</v>
      </c>
      <c r="G13" s="47" t="str">
        <f>IF(N8="","",N8)</f>
        <v>－</v>
      </c>
      <c r="H13" s="47">
        <f>IF(M8="","",M8)</f>
        <v>21</v>
      </c>
      <c r="I13" s="47">
        <f>IF(F13&lt;H13,1,0)</f>
        <v>0</v>
      </c>
      <c r="J13" s="48">
        <f>I12+I13+I14</f>
        <v>1</v>
      </c>
      <c r="K13" s="46"/>
      <c r="L13" s="47"/>
      <c r="M13" s="47"/>
      <c r="N13" s="47"/>
      <c r="O13" s="47"/>
      <c r="P13" s="47"/>
      <c r="Q13" s="48"/>
      <c r="R13" s="46">
        <f>S12+S13+S14</f>
        <v>0</v>
      </c>
      <c r="S13" s="47">
        <f>IF(T13&gt;V13,1,0)</f>
        <v>0</v>
      </c>
      <c r="T13" s="4">
        <v>21</v>
      </c>
      <c r="U13" s="47" t="str">
        <f>IF(T13="","","－")</f>
        <v>－</v>
      </c>
      <c r="V13" s="4">
        <v>25</v>
      </c>
      <c r="W13" s="47">
        <f>IF(T13&lt;V13,1,0)</f>
        <v>1</v>
      </c>
      <c r="X13" s="48">
        <f>W12+W13+W14</f>
        <v>2</v>
      </c>
      <c r="Y13" s="46">
        <f>Z12+Z13+Z14</f>
        <v>0</v>
      </c>
      <c r="Z13" s="47">
        <f>IF(AA13&gt;AC13,1,0)</f>
        <v>0</v>
      </c>
      <c r="AA13" s="4">
        <v>22</v>
      </c>
      <c r="AB13" s="47" t="str">
        <f>IF(AA13="","","－")</f>
        <v>－</v>
      </c>
      <c r="AC13" s="4">
        <v>25</v>
      </c>
      <c r="AD13" s="47">
        <f>IF(AA13&lt;AC13,1,0)</f>
        <v>1</v>
      </c>
      <c r="AE13" s="48">
        <f>AD12+AD13+AD14</f>
        <v>2</v>
      </c>
      <c r="AF13" s="46">
        <f>AG12+AG13+AG14</f>
        <v>0</v>
      </c>
      <c r="AG13" s="47">
        <f>IF(AH13&gt;AJ13,1,0)</f>
        <v>0</v>
      </c>
      <c r="AH13" s="4">
        <v>19</v>
      </c>
      <c r="AI13" s="47" t="str">
        <f>IF(AH13="","","－")</f>
        <v>－</v>
      </c>
      <c r="AJ13" s="4">
        <v>25</v>
      </c>
      <c r="AK13" s="47">
        <f>IF(AH13&lt;AJ13,1,0)</f>
        <v>1</v>
      </c>
      <c r="AL13" s="48">
        <f>AK12+AK13+AK14</f>
        <v>2</v>
      </c>
      <c r="AM13" s="46">
        <f>AN12+AN13+AN14</f>
        <v>2</v>
      </c>
      <c r="AN13" s="47">
        <f>IF(AO13&gt;AQ13,1,0)</f>
        <v>1</v>
      </c>
      <c r="AO13" s="4">
        <v>25</v>
      </c>
      <c r="AP13" s="47" t="str">
        <f>IF(AO13="","","－")</f>
        <v>－</v>
      </c>
      <c r="AQ13" s="4">
        <v>19</v>
      </c>
      <c r="AR13" s="47">
        <f>IF(AO13&lt;AQ13,1,0)</f>
        <v>0</v>
      </c>
      <c r="AS13" s="48">
        <f>AR12+AR13+AR14</f>
        <v>1</v>
      </c>
      <c r="AT13" s="108">
        <f>SUM(M12:M14,T12:T14,F12:F14,AA12:AA14,AH12:AH14,AO12:AO14)</f>
        <v>245</v>
      </c>
      <c r="AU13" s="109"/>
      <c r="AV13" s="103"/>
      <c r="AW13" s="103"/>
      <c r="AX13" s="106"/>
    </row>
    <row r="14" spans="2:52" ht="13" customHeight="1" x14ac:dyDescent="0.15">
      <c r="B14" s="62"/>
      <c r="C14" s="58"/>
      <c r="D14" s="47"/>
      <c r="E14" s="47">
        <f>IF(F14&gt;H14,1,0)</f>
        <v>1</v>
      </c>
      <c r="F14" s="47">
        <f>IF(O9="","",O9)</f>
        <v>25</v>
      </c>
      <c r="G14" s="47" t="str">
        <f>IF(N9="","",N9)</f>
        <v>－</v>
      </c>
      <c r="H14" s="47">
        <f>IF(M9="","",M9)</f>
        <v>11</v>
      </c>
      <c r="I14" s="47">
        <f>IF(F14&lt;H14,1,0)</f>
        <v>0</v>
      </c>
      <c r="J14" s="48"/>
      <c r="K14" s="46"/>
      <c r="L14" s="47"/>
      <c r="M14" s="47"/>
      <c r="N14" s="47"/>
      <c r="O14" s="47"/>
      <c r="P14" s="47"/>
      <c r="Q14" s="48"/>
      <c r="R14" s="46"/>
      <c r="S14" s="47">
        <f>IF(T14&gt;V14,1,0)</f>
        <v>0</v>
      </c>
      <c r="T14" s="4"/>
      <c r="U14" s="47" t="str">
        <f>IF(T14="","","－")</f>
        <v/>
      </c>
      <c r="V14" s="4"/>
      <c r="W14" s="47">
        <f>IF(T14&lt;V14,1,0)</f>
        <v>0</v>
      </c>
      <c r="X14" s="48"/>
      <c r="Y14" s="46"/>
      <c r="Z14" s="47">
        <f>IF(AA14&gt;AC14,1,0)</f>
        <v>0</v>
      </c>
      <c r="AA14" s="4"/>
      <c r="AB14" s="47" t="str">
        <f>IF(AA14="","","－")</f>
        <v/>
      </c>
      <c r="AC14" s="4"/>
      <c r="AD14" s="47">
        <f>IF(AA14&lt;AC14,1,0)</f>
        <v>0</v>
      </c>
      <c r="AE14" s="48"/>
      <c r="AF14" s="46"/>
      <c r="AG14" s="47">
        <f>IF(AH14&gt;AJ14,1,0)</f>
        <v>0</v>
      </c>
      <c r="AH14" s="4"/>
      <c r="AI14" s="47" t="str">
        <f>IF(AH14="","","－")</f>
        <v/>
      </c>
      <c r="AJ14" s="4"/>
      <c r="AK14" s="47">
        <f>IF(AH14&lt;AJ14,1,0)</f>
        <v>0</v>
      </c>
      <c r="AL14" s="48"/>
      <c r="AM14" s="46"/>
      <c r="AN14" s="47">
        <f>IF(AO14&gt;AQ14,1,0)</f>
        <v>1</v>
      </c>
      <c r="AO14" s="4">
        <v>25</v>
      </c>
      <c r="AP14" s="47" t="str">
        <f>IF(AO14="","","－")</f>
        <v>－</v>
      </c>
      <c r="AQ14" s="4">
        <v>21</v>
      </c>
      <c r="AR14" s="47">
        <f>IF(AO14&lt;AQ14,1,0)</f>
        <v>0</v>
      </c>
      <c r="AS14" s="48"/>
      <c r="AT14" s="108">
        <f>SUM(O12:O14,V12:V14,H12:H14,AC12:AC14,AJ12:AJ14,AQ12:AQ14)</f>
        <v>272</v>
      </c>
      <c r="AU14" s="110"/>
      <c r="AV14" s="104"/>
      <c r="AW14" s="104"/>
      <c r="AX14" s="106"/>
      <c r="AZ14" s="74"/>
    </row>
    <row r="15" spans="2:52" ht="13" customHeight="1" x14ac:dyDescent="0.15">
      <c r="B15" s="65"/>
      <c r="C15" s="59"/>
      <c r="D15" s="50"/>
      <c r="E15" s="50"/>
      <c r="F15" s="50"/>
      <c r="G15" s="50"/>
      <c r="H15" s="50"/>
      <c r="I15" s="50"/>
      <c r="J15" s="51"/>
      <c r="K15" s="49"/>
      <c r="L15" s="50"/>
      <c r="M15" s="50"/>
      <c r="N15" s="50"/>
      <c r="O15" s="50"/>
      <c r="P15" s="50"/>
      <c r="Q15" s="51"/>
      <c r="R15" s="49"/>
      <c r="S15" s="50"/>
      <c r="T15" s="50"/>
      <c r="U15" s="50"/>
      <c r="V15" s="50"/>
      <c r="W15" s="50"/>
      <c r="X15" s="51"/>
      <c r="Y15" s="49"/>
      <c r="Z15" s="50"/>
      <c r="AA15" s="50"/>
      <c r="AB15" s="50"/>
      <c r="AC15" s="50"/>
      <c r="AD15" s="50"/>
      <c r="AE15" s="51"/>
      <c r="AF15" s="49"/>
      <c r="AG15" s="50"/>
      <c r="AH15" s="50"/>
      <c r="AI15" s="50"/>
      <c r="AJ15" s="50"/>
      <c r="AK15" s="50"/>
      <c r="AL15" s="51"/>
      <c r="AM15" s="49"/>
      <c r="AN15" s="50"/>
      <c r="AO15" s="50"/>
      <c r="AP15" s="50"/>
      <c r="AQ15" s="50"/>
      <c r="AR15" s="50"/>
      <c r="AS15" s="51"/>
      <c r="AT15" s="111">
        <f>IF(AT14&gt;0,AT13/AT14,"-")</f>
        <v>0.90073529411764708</v>
      </c>
      <c r="AU15" s="110"/>
      <c r="AV15" s="111">
        <f>IF(AW11&gt;0,AV11/AW11,"-")</f>
        <v>0.5</v>
      </c>
      <c r="AW15" s="109"/>
      <c r="AX15" s="107"/>
      <c r="AZ15" s="74"/>
    </row>
    <row r="16" spans="2:52" ht="13" customHeight="1" x14ac:dyDescent="0.15">
      <c r="B16" s="62"/>
      <c r="C16" s="72"/>
      <c r="D16" s="47" t="str">
        <f>IF(OR(D18&gt;=2,J18&gt;=2),IF(D18&gt;J18,"○","●"),"-")</f>
        <v>○</v>
      </c>
      <c r="E16" s="44"/>
      <c r="F16" s="44"/>
      <c r="G16" s="44"/>
      <c r="H16" s="44"/>
      <c r="I16" s="44"/>
      <c r="J16" s="45"/>
      <c r="K16" s="47" t="str">
        <f>IF(OR(K18&gt;=2,Q18&gt;=2),IF(K18&gt;Q18,"○","●"),"-")</f>
        <v>○</v>
      </c>
      <c r="L16" s="44"/>
      <c r="M16" s="44"/>
      <c r="N16" s="44"/>
      <c r="O16" s="44"/>
      <c r="P16" s="44"/>
      <c r="Q16" s="45"/>
      <c r="R16" s="43"/>
      <c r="S16" s="44"/>
      <c r="T16" s="44"/>
      <c r="U16" s="44"/>
      <c r="V16" s="44"/>
      <c r="W16" s="44"/>
      <c r="X16" s="45"/>
      <c r="Y16" s="46" t="str">
        <f>IF(OR(Y18&gt;=2,AE18&gt;=2),IF(Y18&gt;AE18,"○","●"),"-")</f>
        <v>●</v>
      </c>
      <c r="Z16" s="47"/>
      <c r="AA16" s="47"/>
      <c r="AB16" s="47"/>
      <c r="AC16" s="47"/>
      <c r="AD16" s="47"/>
      <c r="AE16" s="48"/>
      <c r="AF16" s="46" t="str">
        <f>IF(OR(AF18&gt;=2,AL18&gt;=2),IF(AF18&gt;AL18,"○","●"),"-")</f>
        <v>○</v>
      </c>
      <c r="AG16" s="47"/>
      <c r="AH16" s="47"/>
      <c r="AI16" s="47"/>
      <c r="AJ16" s="47"/>
      <c r="AK16" s="47"/>
      <c r="AL16" s="48"/>
      <c r="AM16" s="46" t="str">
        <f>IF(OR(AM18&gt;=2,AS18&gt;=2),IF(AM18&gt;AS18,"○","●"),"-")</f>
        <v>●</v>
      </c>
      <c r="AN16" s="47"/>
      <c r="AO16" s="47"/>
      <c r="AP16" s="47"/>
      <c r="AQ16" s="47"/>
      <c r="AR16" s="47"/>
      <c r="AS16" s="48"/>
      <c r="AT16" s="101">
        <f>COUNTIF(D16:AS16,"○")</f>
        <v>3</v>
      </c>
      <c r="AU16" s="101">
        <f>COUNTIF(D16:AS16,"●")</f>
        <v>2</v>
      </c>
      <c r="AV16" s="101">
        <f>D18+K18+R18+Y18+AF18+AM18</f>
        <v>8</v>
      </c>
      <c r="AW16" s="101">
        <f>J18+Q18+X18+AE18+AL18+AS18</f>
        <v>4</v>
      </c>
      <c r="AX16" s="105">
        <v>2</v>
      </c>
      <c r="AZ16" s="74"/>
    </row>
    <row r="17" spans="2:52" ht="13" customHeight="1" x14ac:dyDescent="0.15">
      <c r="B17" s="62"/>
      <c r="C17" s="58"/>
      <c r="D17" s="3"/>
      <c r="E17" s="47">
        <f>IF(F17&gt;H17,1,0)</f>
        <v>1</v>
      </c>
      <c r="F17" s="47">
        <f>IF(V7="","",V7)</f>
        <v>25</v>
      </c>
      <c r="G17" s="47" t="str">
        <f>IF(U7="","",U7)</f>
        <v>－</v>
      </c>
      <c r="H17" s="47">
        <f>IF(T7="","",T7)</f>
        <v>19</v>
      </c>
      <c r="I17" s="47">
        <f>IF(F17&lt;H17,1,0)</f>
        <v>0</v>
      </c>
      <c r="J17" s="48"/>
      <c r="K17" s="3"/>
      <c r="L17" s="47">
        <f>IF(M17&gt;O17,1,0)</f>
        <v>1</v>
      </c>
      <c r="M17" s="47">
        <f>IF(V12="","",V12)</f>
        <v>25</v>
      </c>
      <c r="N17" s="47" t="str">
        <f>IF(U12="","",U12)</f>
        <v>－</v>
      </c>
      <c r="O17" s="47">
        <f>IF(T12="","",T12)</f>
        <v>13</v>
      </c>
      <c r="P17" s="47">
        <f>IF(M17&lt;O17,1,0)</f>
        <v>0</v>
      </c>
      <c r="Q17" s="48"/>
      <c r="R17" s="46"/>
      <c r="S17" s="47"/>
      <c r="T17" s="47"/>
      <c r="U17" s="47"/>
      <c r="V17" s="47"/>
      <c r="W17" s="47"/>
      <c r="X17" s="48"/>
      <c r="Y17" s="3"/>
      <c r="Z17" s="47">
        <f>IF(AA17&gt;AC17,1,0)</f>
        <v>1</v>
      </c>
      <c r="AA17" s="4">
        <v>25</v>
      </c>
      <c r="AB17" s="47" t="str">
        <f>IF(AA17="","","－")</f>
        <v>－</v>
      </c>
      <c r="AC17" s="4">
        <v>19</v>
      </c>
      <c r="AD17" s="47">
        <f>IF(AA17&lt;AC17,1,0)</f>
        <v>0</v>
      </c>
      <c r="AE17" s="48"/>
      <c r="AF17" s="3"/>
      <c r="AG17" s="47">
        <f>IF(AH17&gt;AJ17,1,0)</f>
        <v>1</v>
      </c>
      <c r="AH17" s="4">
        <v>25</v>
      </c>
      <c r="AI17" s="47" t="str">
        <f>IF(AH17="","","－")</f>
        <v>－</v>
      </c>
      <c r="AJ17" s="4">
        <v>21</v>
      </c>
      <c r="AK17" s="47">
        <f>IF(AH17&lt;AJ17,1,0)</f>
        <v>0</v>
      </c>
      <c r="AL17" s="48"/>
      <c r="AM17" s="3"/>
      <c r="AN17" s="47">
        <f>IF(AO17&gt;AQ17,1,0)</f>
        <v>1</v>
      </c>
      <c r="AO17" s="4">
        <v>25</v>
      </c>
      <c r="AP17" s="47" t="str">
        <f>IF(AO17="","","－")</f>
        <v>－</v>
      </c>
      <c r="AQ17" s="4">
        <v>21</v>
      </c>
      <c r="AR17" s="47">
        <f>IF(AO17&lt;AQ17,1,0)</f>
        <v>0</v>
      </c>
      <c r="AS17" s="48"/>
      <c r="AT17" s="102"/>
      <c r="AU17" s="102"/>
      <c r="AV17" s="103"/>
      <c r="AW17" s="103"/>
      <c r="AX17" s="106"/>
      <c r="AZ17" s="74"/>
    </row>
    <row r="18" spans="2:52" ht="13" customHeight="1" x14ac:dyDescent="0.15">
      <c r="B18" s="62">
        <v>3</v>
      </c>
      <c r="C18" s="73" t="s">
        <v>42</v>
      </c>
      <c r="D18" s="47">
        <f>E17+E18+E19</f>
        <v>2</v>
      </c>
      <c r="E18" s="47">
        <f>IF(F18&gt;H18,1,0)</f>
        <v>1</v>
      </c>
      <c r="F18" s="47">
        <f>IF(V8="","",V8)</f>
        <v>25</v>
      </c>
      <c r="G18" s="47" t="str">
        <f>IF(U8="","",U8)</f>
        <v>－</v>
      </c>
      <c r="H18" s="47">
        <f>IF(T8="","",T8)</f>
        <v>10</v>
      </c>
      <c r="I18" s="47">
        <f>IF(F18&lt;H18,1,0)</f>
        <v>0</v>
      </c>
      <c r="J18" s="48">
        <f>I17+I18+I19</f>
        <v>0</v>
      </c>
      <c r="K18" s="47">
        <f>L17+L18+L19</f>
        <v>2</v>
      </c>
      <c r="L18" s="47">
        <f>IF(M18&gt;O18,1,0)</f>
        <v>1</v>
      </c>
      <c r="M18" s="47">
        <f>IF(V13="","",V13)</f>
        <v>25</v>
      </c>
      <c r="N18" s="47" t="str">
        <f>IF(U13="","",U13)</f>
        <v>－</v>
      </c>
      <c r="O18" s="47">
        <f>IF(T13="","",T13)</f>
        <v>21</v>
      </c>
      <c r="P18" s="47">
        <f>IF(M18&lt;O18,1,0)</f>
        <v>0</v>
      </c>
      <c r="Q18" s="48">
        <f>P17+P18+P19</f>
        <v>0</v>
      </c>
      <c r="R18" s="46"/>
      <c r="S18" s="47"/>
      <c r="T18" s="47"/>
      <c r="U18" s="47"/>
      <c r="V18" s="47"/>
      <c r="W18" s="47"/>
      <c r="X18" s="48"/>
      <c r="Y18" s="46">
        <f>Z17+Z18+Z19</f>
        <v>1</v>
      </c>
      <c r="Z18" s="47">
        <f>IF(AA18&gt;AC18,1,0)</f>
        <v>0</v>
      </c>
      <c r="AA18" s="4">
        <v>11</v>
      </c>
      <c r="AB18" s="47" t="str">
        <f>IF(AA18="","","－")</f>
        <v>－</v>
      </c>
      <c r="AC18" s="4">
        <v>25</v>
      </c>
      <c r="AD18" s="47">
        <f>IF(AA18&lt;AC18,1,0)</f>
        <v>1</v>
      </c>
      <c r="AE18" s="48">
        <f>AD17+AD18+AD19</f>
        <v>2</v>
      </c>
      <c r="AF18" s="46">
        <f>AG17+AG18+AG19</f>
        <v>2</v>
      </c>
      <c r="AG18" s="47">
        <f>IF(AH18&gt;AJ18,1,0)</f>
        <v>1</v>
      </c>
      <c r="AH18" s="4">
        <v>25</v>
      </c>
      <c r="AI18" s="47" t="str">
        <f>IF(AH18="","","－")</f>
        <v>－</v>
      </c>
      <c r="AJ18" s="4">
        <v>16</v>
      </c>
      <c r="AK18" s="47">
        <f>IF(AH18&lt;AJ18,1,0)</f>
        <v>0</v>
      </c>
      <c r="AL18" s="48">
        <f>AK17+AK18+AK19</f>
        <v>0</v>
      </c>
      <c r="AM18" s="46">
        <f>AN17+AN18+AN19</f>
        <v>1</v>
      </c>
      <c r="AN18" s="47">
        <f>IF(AO18&gt;AQ18,1,0)</f>
        <v>0</v>
      </c>
      <c r="AO18" s="4">
        <v>16</v>
      </c>
      <c r="AP18" s="47" t="str">
        <f>IF(AO18="","","－")</f>
        <v>－</v>
      </c>
      <c r="AQ18" s="4">
        <v>25</v>
      </c>
      <c r="AR18" s="47">
        <f>IF(AO18&lt;AQ18,1,0)</f>
        <v>1</v>
      </c>
      <c r="AS18" s="48">
        <f>AR17+AR18+AR19</f>
        <v>2</v>
      </c>
      <c r="AT18" s="108">
        <f>SUM(M17:M19,T17:T19,F17:F19,AA17:AA19,AH17:AH19,AO17:AO19)</f>
        <v>261</v>
      </c>
      <c r="AU18" s="109"/>
      <c r="AV18" s="103"/>
      <c r="AW18" s="103"/>
      <c r="AX18" s="106"/>
      <c r="AZ18" s="74"/>
    </row>
    <row r="19" spans="2:52" ht="13" customHeight="1" x14ac:dyDescent="0.15">
      <c r="B19" s="62"/>
      <c r="C19" s="58"/>
      <c r="D19" s="47"/>
      <c r="E19" s="47">
        <f>IF(F19&gt;H19,1,0)</f>
        <v>0</v>
      </c>
      <c r="F19" s="47" t="str">
        <f>IF(V9="","",V9)</f>
        <v/>
      </c>
      <c r="G19" s="47" t="str">
        <f>IF(U9="","",U9)</f>
        <v/>
      </c>
      <c r="H19" s="47" t="str">
        <f>IF(T9="","",T9)</f>
        <v/>
      </c>
      <c r="I19" s="47">
        <f>IF(F19&lt;H19,1,0)</f>
        <v>0</v>
      </c>
      <c r="J19" s="48"/>
      <c r="K19" s="47"/>
      <c r="L19" s="47">
        <f>IF(M19&gt;O19,1,0)</f>
        <v>0</v>
      </c>
      <c r="M19" s="47" t="str">
        <f>IF(V14="","",V14)</f>
        <v/>
      </c>
      <c r="N19" s="47" t="str">
        <f>IF(U14="","",U14)</f>
        <v/>
      </c>
      <c r="O19" s="47" t="str">
        <f>IF(T14="","",T14)</f>
        <v/>
      </c>
      <c r="P19" s="47">
        <f>IF(M19&lt;O19,1,0)</f>
        <v>0</v>
      </c>
      <c r="Q19" s="48"/>
      <c r="R19" s="46"/>
      <c r="S19" s="47"/>
      <c r="T19" s="47"/>
      <c r="U19" s="47"/>
      <c r="V19" s="47"/>
      <c r="W19" s="47"/>
      <c r="X19" s="48"/>
      <c r="Y19" s="46"/>
      <c r="Z19" s="47">
        <f>IF(AA19&gt;AC19,1,0)</f>
        <v>0</v>
      </c>
      <c r="AA19" s="4">
        <v>12</v>
      </c>
      <c r="AB19" s="47" t="str">
        <f>IF(AA19="","","－")</f>
        <v>－</v>
      </c>
      <c r="AC19" s="4">
        <v>25</v>
      </c>
      <c r="AD19" s="47">
        <f>IF(AA19&lt;AC19,1,0)</f>
        <v>1</v>
      </c>
      <c r="AE19" s="48"/>
      <c r="AF19" s="46"/>
      <c r="AG19" s="47">
        <f>IF(AH19&gt;AJ19,1,0)</f>
        <v>0</v>
      </c>
      <c r="AH19" s="4"/>
      <c r="AI19" s="47" t="str">
        <f>IF(AH19="","","－")</f>
        <v/>
      </c>
      <c r="AJ19" s="4"/>
      <c r="AK19" s="47">
        <f>IF(AH19&lt;AJ19,1,0)</f>
        <v>0</v>
      </c>
      <c r="AL19" s="48"/>
      <c r="AM19" s="46"/>
      <c r="AN19" s="47">
        <f>IF(AO19&gt;AQ19,1,0)</f>
        <v>0</v>
      </c>
      <c r="AO19" s="4">
        <v>22</v>
      </c>
      <c r="AP19" s="47" t="str">
        <f>IF(AO19="","","－")</f>
        <v>－</v>
      </c>
      <c r="AQ19" s="4">
        <v>25</v>
      </c>
      <c r="AR19" s="47">
        <f>IF(AO19&lt;AQ19,1,0)</f>
        <v>1</v>
      </c>
      <c r="AS19" s="48"/>
      <c r="AT19" s="108">
        <f>SUM(O17:O19,V17:V19,H17:H19,AC17:AC19,AJ17:AJ19,AQ17:AQ19)</f>
        <v>240</v>
      </c>
      <c r="AU19" s="110"/>
      <c r="AV19" s="104"/>
      <c r="AW19" s="104"/>
      <c r="AX19" s="106"/>
      <c r="AZ19" s="74"/>
    </row>
    <row r="20" spans="2:52" ht="13" customHeight="1" x14ac:dyDescent="0.15">
      <c r="B20" s="62"/>
      <c r="C20" s="59"/>
      <c r="D20" s="50"/>
      <c r="E20" s="50"/>
      <c r="F20" s="50"/>
      <c r="G20" s="50"/>
      <c r="H20" s="50"/>
      <c r="I20" s="50"/>
      <c r="J20" s="51"/>
      <c r="K20" s="50"/>
      <c r="L20" s="50"/>
      <c r="M20" s="50"/>
      <c r="N20" s="50"/>
      <c r="O20" s="50"/>
      <c r="P20" s="50"/>
      <c r="Q20" s="51"/>
      <c r="R20" s="49"/>
      <c r="S20" s="50"/>
      <c r="T20" s="50"/>
      <c r="U20" s="50"/>
      <c r="V20" s="50"/>
      <c r="W20" s="50"/>
      <c r="X20" s="51"/>
      <c r="Y20" s="49"/>
      <c r="Z20" s="50"/>
      <c r="AA20" s="50"/>
      <c r="AB20" s="50"/>
      <c r="AC20" s="12"/>
      <c r="AD20" s="50"/>
      <c r="AE20" s="51"/>
      <c r="AF20" s="49"/>
      <c r="AG20" s="50"/>
      <c r="AH20" s="50"/>
      <c r="AI20" s="50"/>
      <c r="AJ20" s="50"/>
      <c r="AK20" s="50"/>
      <c r="AL20" s="51"/>
      <c r="AM20" s="49"/>
      <c r="AN20" s="50"/>
      <c r="AO20" s="50"/>
      <c r="AP20" s="50"/>
      <c r="AQ20" s="50"/>
      <c r="AR20" s="50"/>
      <c r="AS20" s="51"/>
      <c r="AT20" s="111">
        <f>IF(AT19&gt;0,AT18/AT19,"-")</f>
        <v>1.0874999999999999</v>
      </c>
      <c r="AU20" s="110"/>
      <c r="AV20" s="111">
        <f>IF(AW16&gt;0,AV16/AW16,"-")</f>
        <v>2</v>
      </c>
      <c r="AW20" s="109"/>
      <c r="AX20" s="107"/>
    </row>
    <row r="21" spans="2:52" ht="13" customHeight="1" x14ac:dyDescent="0.15">
      <c r="B21" s="64"/>
      <c r="C21" s="72"/>
      <c r="D21" s="47" t="str">
        <f>IF(OR(D23&gt;=2,J23&gt;=2),IF(D23&gt;J23,"○","●"),"-")</f>
        <v>○</v>
      </c>
      <c r="E21" s="44"/>
      <c r="F21" s="44"/>
      <c r="G21" s="44"/>
      <c r="H21" s="44"/>
      <c r="I21" s="44"/>
      <c r="J21" s="45"/>
      <c r="K21" s="47" t="str">
        <f>IF(OR(K23&gt;=2,Q23&gt;=2),IF(K23&gt;Q23,"○","●"),"-")</f>
        <v>○</v>
      </c>
      <c r="L21" s="44"/>
      <c r="M21" s="44"/>
      <c r="N21" s="44"/>
      <c r="O21" s="44"/>
      <c r="P21" s="44"/>
      <c r="Q21" s="45"/>
      <c r="R21" s="47" t="str">
        <f>IF(OR(R23&gt;=2,X23&gt;=2),IF(R23&gt;X23,"○","●"),"-")</f>
        <v>○</v>
      </c>
      <c r="S21" s="44"/>
      <c r="T21" s="44"/>
      <c r="U21" s="44"/>
      <c r="V21" s="44"/>
      <c r="W21" s="44"/>
      <c r="X21" s="45"/>
      <c r="Y21" s="43"/>
      <c r="Z21" s="44"/>
      <c r="AA21" s="44"/>
      <c r="AB21" s="44"/>
      <c r="AC21" s="44"/>
      <c r="AD21" s="44"/>
      <c r="AE21" s="45"/>
      <c r="AF21" s="46" t="str">
        <f>IF(OR(AF23&gt;=2,AL23&gt;=2),IF(AF23&gt;AL23,"○","●"),"-")</f>
        <v>○</v>
      </c>
      <c r="AG21" s="47"/>
      <c r="AH21" s="47"/>
      <c r="AI21" s="47"/>
      <c r="AJ21" s="47"/>
      <c r="AK21" s="47"/>
      <c r="AL21" s="48"/>
      <c r="AM21" s="46" t="str">
        <f>IF(OR(AM23&gt;=2,AS23&gt;=2),IF(AM23&gt;AS23,"○","●"),"-")</f>
        <v>○</v>
      </c>
      <c r="AN21" s="47"/>
      <c r="AO21" s="47"/>
      <c r="AP21" s="47"/>
      <c r="AQ21" s="47"/>
      <c r="AR21" s="47"/>
      <c r="AS21" s="48"/>
      <c r="AT21" s="101">
        <f>COUNTIF(D21:AS21,"○")</f>
        <v>5</v>
      </c>
      <c r="AU21" s="101">
        <f>COUNTIF(D21:AS21,"●")</f>
        <v>0</v>
      </c>
      <c r="AV21" s="101">
        <f>D23+K23+R23+Y23+AF23+AM23</f>
        <v>10</v>
      </c>
      <c r="AW21" s="101">
        <f>J23+Q23+X23+AE23+AL23+AS23</f>
        <v>2</v>
      </c>
      <c r="AX21" s="105">
        <v>1</v>
      </c>
    </row>
    <row r="22" spans="2:52" ht="13" customHeight="1" x14ac:dyDescent="0.15">
      <c r="B22" s="62"/>
      <c r="C22" s="58"/>
      <c r="D22" s="5"/>
      <c r="E22" s="47">
        <f>IF(F22&gt;H22,1,0)</f>
        <v>1</v>
      </c>
      <c r="F22" s="47">
        <f>IF(AC7="","",AC7)</f>
        <v>25</v>
      </c>
      <c r="G22" s="47" t="str">
        <f>IF(AB7="","",AB7)</f>
        <v>－</v>
      </c>
      <c r="H22" s="47">
        <f>IF(AA7="","",AA7)</f>
        <v>20</v>
      </c>
      <c r="I22" s="47">
        <f>IF(F22&lt;H22,1,0)</f>
        <v>0</v>
      </c>
      <c r="J22" s="48"/>
      <c r="K22" s="3"/>
      <c r="L22" s="47">
        <f>IF(M22&gt;O22,1,0)</f>
        <v>1</v>
      </c>
      <c r="M22" s="47">
        <f>IF(AC12="","",AC12)</f>
        <v>25</v>
      </c>
      <c r="N22" s="47" t="str">
        <f>IF(AB12="","",AB12)</f>
        <v>－</v>
      </c>
      <c r="O22" s="47">
        <f>IF(AA12="","",AA12)</f>
        <v>16</v>
      </c>
      <c r="P22" s="47">
        <f>IF(M22&lt;O22,1,0)</f>
        <v>0</v>
      </c>
      <c r="Q22" s="48"/>
      <c r="R22" s="3"/>
      <c r="S22" s="47">
        <f>IF(T22&gt;V22,1,0)</f>
        <v>0</v>
      </c>
      <c r="T22" s="47">
        <f>IF(AC17="","",AC17)</f>
        <v>19</v>
      </c>
      <c r="U22" s="47" t="str">
        <f>IF(AB17="","",AB17)</f>
        <v>－</v>
      </c>
      <c r="V22" s="47">
        <f>IF(AA17="","",AA17)</f>
        <v>25</v>
      </c>
      <c r="W22" s="47">
        <f>IF(T22&lt;V22,1,0)</f>
        <v>1</v>
      </c>
      <c r="X22" s="48"/>
      <c r="Y22" s="46"/>
      <c r="Z22" s="47"/>
      <c r="AA22" s="47"/>
      <c r="AB22" s="47"/>
      <c r="AC22" s="47"/>
      <c r="AD22" s="47"/>
      <c r="AE22" s="48"/>
      <c r="AF22" s="3"/>
      <c r="AG22" s="47">
        <f>IF(AH22&gt;AJ22,1,0)</f>
        <v>1</v>
      </c>
      <c r="AH22" s="4">
        <v>26</v>
      </c>
      <c r="AI22" s="47" t="str">
        <f>IF(AH22="","","－")</f>
        <v>－</v>
      </c>
      <c r="AJ22" s="4">
        <v>24</v>
      </c>
      <c r="AK22" s="47">
        <f>IF(AH22&lt;AJ22,1,0)</f>
        <v>0</v>
      </c>
      <c r="AL22" s="48"/>
      <c r="AM22" s="3"/>
      <c r="AN22" s="47">
        <f>IF(AO22&gt;AQ22,1,0)</f>
        <v>0</v>
      </c>
      <c r="AO22" s="4">
        <v>21</v>
      </c>
      <c r="AP22" s="47" t="str">
        <f>IF(AO22="","","－")</f>
        <v>－</v>
      </c>
      <c r="AQ22" s="4">
        <v>25</v>
      </c>
      <c r="AR22" s="47">
        <f>IF(AO22&lt;AQ22,1,0)</f>
        <v>1</v>
      </c>
      <c r="AS22" s="48"/>
      <c r="AT22" s="102"/>
      <c r="AU22" s="102"/>
      <c r="AV22" s="103"/>
      <c r="AW22" s="103"/>
      <c r="AX22" s="106"/>
    </row>
    <row r="23" spans="2:52" ht="13" customHeight="1" x14ac:dyDescent="0.15">
      <c r="B23" s="62">
        <v>4</v>
      </c>
      <c r="C23" s="73" t="s">
        <v>71</v>
      </c>
      <c r="D23" s="47">
        <f>E22+E23+E24</f>
        <v>2</v>
      </c>
      <c r="E23" s="47">
        <f>IF(F23&gt;H23,1,0)</f>
        <v>1</v>
      </c>
      <c r="F23" s="47">
        <f>IF(AC8="","",AC8)</f>
        <v>26</v>
      </c>
      <c r="G23" s="47" t="str">
        <f>IF(AB8="","",AB8)</f>
        <v>－</v>
      </c>
      <c r="H23" s="47">
        <f>IF(AA8="","",AA8)</f>
        <v>24</v>
      </c>
      <c r="I23" s="47">
        <f>IF(F23&lt;H23,1,0)</f>
        <v>0</v>
      </c>
      <c r="J23" s="48">
        <f>I22+I23+I24</f>
        <v>0</v>
      </c>
      <c r="K23" s="47">
        <f>L22+L23+L24</f>
        <v>2</v>
      </c>
      <c r="L23" s="47">
        <f>IF(M23&gt;O23,1,0)</f>
        <v>1</v>
      </c>
      <c r="M23" s="47">
        <f>IF(AC13="","",AC13)</f>
        <v>25</v>
      </c>
      <c r="N23" s="47" t="str">
        <f>IF(AB13="","",AB13)</f>
        <v>－</v>
      </c>
      <c r="O23" s="47">
        <f>IF(AA13="","",AA13)</f>
        <v>22</v>
      </c>
      <c r="P23" s="47">
        <f>IF(M23&lt;O23,1,0)</f>
        <v>0</v>
      </c>
      <c r="Q23" s="48">
        <f>P22+P23+P24</f>
        <v>0</v>
      </c>
      <c r="R23" s="47">
        <f>S22+S23+S24</f>
        <v>2</v>
      </c>
      <c r="S23" s="47">
        <f>IF(T23&gt;V23,1,0)</f>
        <v>1</v>
      </c>
      <c r="T23" s="47">
        <f>IF(AC18="","",AC18)</f>
        <v>25</v>
      </c>
      <c r="U23" s="47" t="str">
        <f>IF(AB18="","",AB18)</f>
        <v>－</v>
      </c>
      <c r="V23" s="47">
        <f>IF(AA18="","",AA18)</f>
        <v>11</v>
      </c>
      <c r="W23" s="47">
        <f>IF(T23&lt;V23,1,0)</f>
        <v>0</v>
      </c>
      <c r="X23" s="48">
        <f>W22+W23+W24</f>
        <v>1</v>
      </c>
      <c r="Y23" s="46"/>
      <c r="Z23" s="47"/>
      <c r="AA23" s="47"/>
      <c r="AB23" s="47"/>
      <c r="AC23" s="47"/>
      <c r="AD23" s="47"/>
      <c r="AE23" s="48"/>
      <c r="AF23" s="46">
        <f>AG22+AG23+AG24</f>
        <v>2</v>
      </c>
      <c r="AG23" s="47">
        <f>IF(AH23&gt;AJ23,1,0)</f>
        <v>1</v>
      </c>
      <c r="AH23" s="4">
        <v>25</v>
      </c>
      <c r="AI23" s="47" t="str">
        <f>IF(AH23="","","－")</f>
        <v>－</v>
      </c>
      <c r="AJ23" s="4">
        <v>15</v>
      </c>
      <c r="AK23" s="47">
        <f>IF(AH23&lt;AJ23,1,0)</f>
        <v>0</v>
      </c>
      <c r="AL23" s="48">
        <f>AK22+AK23+AK24</f>
        <v>0</v>
      </c>
      <c r="AM23" s="46">
        <f>AN22+AN23+AN24</f>
        <v>2</v>
      </c>
      <c r="AN23" s="47">
        <f>IF(AO23&gt;AQ23,1,0)</f>
        <v>1</v>
      </c>
      <c r="AO23" s="4">
        <v>25</v>
      </c>
      <c r="AP23" s="47" t="str">
        <f>IF(AO23="","","－")</f>
        <v>－</v>
      </c>
      <c r="AQ23" s="4">
        <v>22</v>
      </c>
      <c r="AR23" s="47">
        <f>IF(AO23&lt;AQ23,1,0)</f>
        <v>0</v>
      </c>
      <c r="AS23" s="48">
        <f>AR22+AR23+AR24</f>
        <v>1</v>
      </c>
      <c r="AT23" s="108">
        <f>SUM(M22:M24,T22:T24,F22:F24,AA22:AA24,AH22:AH24,AO22:AO24)</f>
        <v>292</v>
      </c>
      <c r="AU23" s="109"/>
      <c r="AV23" s="103"/>
      <c r="AW23" s="103"/>
      <c r="AX23" s="106"/>
    </row>
    <row r="24" spans="2:52" ht="13" customHeight="1" x14ac:dyDescent="0.15">
      <c r="B24" s="62"/>
      <c r="C24" s="58"/>
      <c r="D24" s="47"/>
      <c r="E24" s="47">
        <f>IF(F24&gt;H24,1,0)</f>
        <v>0</v>
      </c>
      <c r="F24" s="47" t="str">
        <f>IF(AC9="","",AC9)</f>
        <v/>
      </c>
      <c r="G24" s="47" t="str">
        <f>IF(AB9="","",AB9)</f>
        <v/>
      </c>
      <c r="H24" s="47" t="str">
        <f>IF(AA9="","",AA9)</f>
        <v/>
      </c>
      <c r="I24" s="47">
        <f>IF(F24&lt;H24,1,0)</f>
        <v>0</v>
      </c>
      <c r="J24" s="48"/>
      <c r="K24" s="47"/>
      <c r="L24" s="47">
        <f>IF(M24&gt;O24,1,0)</f>
        <v>0</v>
      </c>
      <c r="M24" s="47" t="str">
        <f>IF(AC14="","",AC14)</f>
        <v/>
      </c>
      <c r="N24" s="47" t="str">
        <f>IF(AB14="","",AB14)</f>
        <v/>
      </c>
      <c r="O24" s="47" t="str">
        <f>IF(AA14="","",AA14)</f>
        <v/>
      </c>
      <c r="P24" s="47">
        <f>IF(M24&lt;O24,1,0)</f>
        <v>0</v>
      </c>
      <c r="Q24" s="48"/>
      <c r="R24" s="47"/>
      <c r="S24" s="47">
        <f>IF(T24&gt;V24,1,0)</f>
        <v>1</v>
      </c>
      <c r="T24" s="47">
        <f>IF(AC19="","",AC19)</f>
        <v>25</v>
      </c>
      <c r="U24" s="47" t="str">
        <f>IF(AB19="","",AB19)</f>
        <v>－</v>
      </c>
      <c r="V24" s="47">
        <f>IF(AA19="","",AA19)</f>
        <v>12</v>
      </c>
      <c r="W24" s="47">
        <f>IF(T24&lt;V24,1,0)</f>
        <v>0</v>
      </c>
      <c r="X24" s="48"/>
      <c r="Y24" s="46"/>
      <c r="Z24" s="47"/>
      <c r="AA24" s="47"/>
      <c r="AB24" s="47"/>
      <c r="AC24" s="47"/>
      <c r="AD24" s="47"/>
      <c r="AE24" s="48"/>
      <c r="AF24" s="46"/>
      <c r="AG24" s="47">
        <f>IF(AH24&gt;AJ24,1,0)</f>
        <v>0</v>
      </c>
      <c r="AH24" s="4"/>
      <c r="AI24" s="47" t="str">
        <f>IF(AH24="","","－")</f>
        <v/>
      </c>
      <c r="AJ24" s="4"/>
      <c r="AK24" s="47">
        <f>IF(AH24&lt;AJ24,1,0)</f>
        <v>0</v>
      </c>
      <c r="AL24" s="48"/>
      <c r="AM24" s="46"/>
      <c r="AN24" s="47">
        <f>IF(AO24&gt;AQ24,1,0)</f>
        <v>1</v>
      </c>
      <c r="AO24" s="4">
        <v>25</v>
      </c>
      <c r="AP24" s="47" t="str">
        <f>IF(AO24="","","－")</f>
        <v>－</v>
      </c>
      <c r="AQ24" s="4">
        <v>19</v>
      </c>
      <c r="AR24" s="47">
        <f>IF(AO24&lt;AQ24,1,0)</f>
        <v>0</v>
      </c>
      <c r="AS24" s="48"/>
      <c r="AT24" s="108">
        <f>SUM(O22:O24,V22:V24,H22:H24,AC22:AC24,AJ22:AJ24,AQ22:AQ24)</f>
        <v>235</v>
      </c>
      <c r="AU24" s="110"/>
      <c r="AV24" s="104"/>
      <c r="AW24" s="104"/>
      <c r="AX24" s="106"/>
    </row>
    <row r="25" spans="2:52" ht="13" customHeight="1" x14ac:dyDescent="0.15">
      <c r="B25" s="65"/>
      <c r="C25" s="59"/>
      <c r="D25" s="50"/>
      <c r="E25" s="50"/>
      <c r="F25" s="50"/>
      <c r="G25" s="50"/>
      <c r="H25" s="50"/>
      <c r="I25" s="50"/>
      <c r="J25" s="51"/>
      <c r="K25" s="50"/>
      <c r="L25" s="50"/>
      <c r="M25" s="50"/>
      <c r="N25" s="50"/>
      <c r="O25" s="50"/>
      <c r="P25" s="50"/>
      <c r="Q25" s="51"/>
      <c r="R25" s="50"/>
      <c r="S25" s="50"/>
      <c r="T25" s="50"/>
      <c r="U25" s="50"/>
      <c r="V25" s="50"/>
      <c r="W25" s="50"/>
      <c r="X25" s="51"/>
      <c r="Y25" s="49"/>
      <c r="Z25" s="50"/>
      <c r="AA25" s="50"/>
      <c r="AB25" s="50"/>
      <c r="AC25" s="50"/>
      <c r="AD25" s="50"/>
      <c r="AE25" s="51"/>
      <c r="AF25" s="49"/>
      <c r="AG25" s="50"/>
      <c r="AH25" s="50"/>
      <c r="AI25" s="50"/>
      <c r="AJ25" s="50"/>
      <c r="AK25" s="50"/>
      <c r="AL25" s="51"/>
      <c r="AM25" s="49"/>
      <c r="AN25" s="50"/>
      <c r="AO25" s="50"/>
      <c r="AP25" s="50"/>
      <c r="AQ25" s="50"/>
      <c r="AR25" s="50"/>
      <c r="AS25" s="51"/>
      <c r="AT25" s="111">
        <f>IF(AT24&gt;0,AT23/AT24,"-")</f>
        <v>1.2425531914893617</v>
      </c>
      <c r="AU25" s="110"/>
      <c r="AV25" s="111">
        <f>IF(AW21&gt;0,AV21/AW21,"-")</f>
        <v>5</v>
      </c>
      <c r="AW25" s="109"/>
      <c r="AX25" s="107"/>
    </row>
    <row r="26" spans="2:52" ht="13" customHeight="1" x14ac:dyDescent="0.15">
      <c r="B26" s="62"/>
      <c r="C26" s="72"/>
      <c r="D26" s="47" t="str">
        <f>IF(OR(D28&gt;=2,J28&gt;=2),IF(D28&gt;J28,"○","●"),"-")</f>
        <v>●</v>
      </c>
      <c r="E26" s="44"/>
      <c r="F26" s="44"/>
      <c r="G26" s="44"/>
      <c r="H26" s="44"/>
      <c r="I26" s="44"/>
      <c r="J26" s="45"/>
      <c r="K26" s="47" t="str">
        <f>IF(OR(K28&gt;=2,Q28&gt;=2),IF(K28&gt;Q28,"○","●"),"-")</f>
        <v>○</v>
      </c>
      <c r="L26" s="44"/>
      <c r="M26" s="44"/>
      <c r="N26" s="44"/>
      <c r="O26" s="44"/>
      <c r="P26" s="44"/>
      <c r="Q26" s="45"/>
      <c r="R26" s="47" t="str">
        <f>IF(OR(R28&gt;=2,X28&gt;=2),IF(R28&gt;X28,"○","●"),"-")</f>
        <v>●</v>
      </c>
      <c r="S26" s="44"/>
      <c r="T26" s="44"/>
      <c r="U26" s="44"/>
      <c r="V26" s="44"/>
      <c r="W26" s="44"/>
      <c r="X26" s="45"/>
      <c r="Y26" s="47" t="str">
        <f>IF(OR(Y28&gt;=2,AE28&gt;=2),IF(Y28&gt;AE28,"○","●"),"-")</f>
        <v>●</v>
      </c>
      <c r="Z26" s="44"/>
      <c r="AA26" s="44"/>
      <c r="AB26" s="44"/>
      <c r="AC26" s="44"/>
      <c r="AD26" s="44"/>
      <c r="AE26" s="45"/>
      <c r="AF26" s="43"/>
      <c r="AG26" s="44"/>
      <c r="AH26" s="44"/>
      <c r="AI26" s="44"/>
      <c r="AJ26" s="44"/>
      <c r="AK26" s="44"/>
      <c r="AL26" s="45"/>
      <c r="AM26" s="46" t="str">
        <f>IF(OR(AM28&gt;=2,AS28&gt;=2),IF(AM28&gt;AS28,"○","●"),"-")</f>
        <v>○</v>
      </c>
      <c r="AN26" s="47"/>
      <c r="AO26" s="47"/>
      <c r="AP26" s="47"/>
      <c r="AQ26" s="47"/>
      <c r="AR26" s="47"/>
      <c r="AS26" s="48"/>
      <c r="AT26" s="101">
        <f>COUNTIF(D26:AS26,"○")</f>
        <v>2</v>
      </c>
      <c r="AU26" s="101">
        <f>COUNTIF(D26:AS26,"●")</f>
        <v>3</v>
      </c>
      <c r="AV26" s="101">
        <f>D28+K28+R28+Y28+AF28+AM28</f>
        <v>5</v>
      </c>
      <c r="AW26" s="101">
        <f>J28+Q28+X28+AE28+AL28+AS28</f>
        <v>6</v>
      </c>
      <c r="AX26" s="105">
        <v>4</v>
      </c>
    </row>
    <row r="27" spans="2:52" ht="13" customHeight="1" x14ac:dyDescent="0.15">
      <c r="B27" s="62"/>
      <c r="C27" s="58"/>
      <c r="D27" s="5"/>
      <c r="E27" s="47">
        <f>IF(F27&gt;H27,1,0)</f>
        <v>1</v>
      </c>
      <c r="F27" s="47">
        <f>IF(AJ7="","",AJ7)</f>
        <v>25</v>
      </c>
      <c r="G27" s="47" t="str">
        <f>IF(AI7="","",AI7)</f>
        <v>－</v>
      </c>
      <c r="H27" s="47">
        <f>IF(AH7="","",AH7)</f>
        <v>22</v>
      </c>
      <c r="I27" s="47">
        <f>IF(F27&lt;H27,1,0)</f>
        <v>0</v>
      </c>
      <c r="J27" s="48"/>
      <c r="K27" s="5"/>
      <c r="L27" s="47">
        <f>IF(M27&gt;O27,1,0)</f>
        <v>1</v>
      </c>
      <c r="M27" s="47">
        <f>IF(AJ12="","",AJ12)</f>
        <v>25</v>
      </c>
      <c r="N27" s="47" t="str">
        <f>IF(AI12="","",AI12)</f>
        <v>－</v>
      </c>
      <c r="O27" s="47">
        <f>IF(AH12="","",AH12)</f>
        <v>12</v>
      </c>
      <c r="P27" s="47">
        <f>IF(M27&lt;O27,1,0)</f>
        <v>0</v>
      </c>
      <c r="Q27" s="48"/>
      <c r="R27" s="3"/>
      <c r="S27" s="47">
        <f>IF(T27&gt;V27,1,0)</f>
        <v>0</v>
      </c>
      <c r="T27" s="47">
        <f>IF(AJ17="","",AJ17)</f>
        <v>21</v>
      </c>
      <c r="U27" s="47" t="str">
        <f>IF(AI17="","",AI17)</f>
        <v>－</v>
      </c>
      <c r="V27" s="47">
        <f>IF(AH17="","",AH17)</f>
        <v>25</v>
      </c>
      <c r="W27" s="47">
        <f>IF(T27&lt;V27,1,0)</f>
        <v>1</v>
      </c>
      <c r="X27" s="48"/>
      <c r="Y27" s="3"/>
      <c r="Z27" s="47">
        <f>IF(AA27&gt;AC27,1,0)</f>
        <v>0</v>
      </c>
      <c r="AA27" s="47">
        <f>IF(AJ22="","",AJ22)</f>
        <v>24</v>
      </c>
      <c r="AB27" s="47" t="str">
        <f>IF(AI22="","",AI22)</f>
        <v>－</v>
      </c>
      <c r="AC27" s="47">
        <f>IF(AH22="","",AH22)</f>
        <v>26</v>
      </c>
      <c r="AD27" s="47">
        <f>IF(AA27&lt;AC27,1,0)</f>
        <v>1</v>
      </c>
      <c r="AE27" s="48"/>
      <c r="AF27" s="46"/>
      <c r="AG27" s="47"/>
      <c r="AH27" s="47"/>
      <c r="AI27" s="47"/>
      <c r="AJ27" s="47"/>
      <c r="AK27" s="47"/>
      <c r="AL27" s="48"/>
      <c r="AM27" s="3"/>
      <c r="AN27" s="47">
        <f>IF(AO27&gt;AQ27,1,0)</f>
        <v>1</v>
      </c>
      <c r="AO27" s="4">
        <v>25</v>
      </c>
      <c r="AP27" s="47" t="str">
        <f>IF(AO27="","","－")</f>
        <v>－</v>
      </c>
      <c r="AQ27" s="4">
        <v>21</v>
      </c>
      <c r="AR27" s="47">
        <f>IF(AO27&lt;AQ27,1,0)</f>
        <v>0</v>
      </c>
      <c r="AS27" s="48"/>
      <c r="AT27" s="102"/>
      <c r="AU27" s="102"/>
      <c r="AV27" s="103"/>
      <c r="AW27" s="103"/>
      <c r="AX27" s="106"/>
    </row>
    <row r="28" spans="2:52" ht="13" customHeight="1" x14ac:dyDescent="0.15">
      <c r="B28" s="62">
        <v>5</v>
      </c>
      <c r="C28" s="73" t="s">
        <v>72</v>
      </c>
      <c r="D28" s="47">
        <f>E27+E28+E29</f>
        <v>1</v>
      </c>
      <c r="E28" s="47">
        <f>IF(F28&gt;H28,1,0)</f>
        <v>0</v>
      </c>
      <c r="F28" s="47">
        <f>IF(AJ8="","",AJ8)</f>
        <v>14</v>
      </c>
      <c r="G28" s="47" t="str">
        <f>IF(AI8="","",AI8)</f>
        <v>－</v>
      </c>
      <c r="H28" s="47">
        <f>IF(AH8="","",AH8)</f>
        <v>25</v>
      </c>
      <c r="I28" s="47">
        <f>IF(F28&lt;H28,1,0)</f>
        <v>1</v>
      </c>
      <c r="J28" s="48">
        <f>I27+I28+I29</f>
        <v>2</v>
      </c>
      <c r="K28" s="47">
        <f>L27+L28+L29</f>
        <v>2</v>
      </c>
      <c r="L28" s="47">
        <f>IF(M28&gt;O28,1,0)</f>
        <v>1</v>
      </c>
      <c r="M28" s="47">
        <f>IF(AJ13="","",AJ13)</f>
        <v>25</v>
      </c>
      <c r="N28" s="47" t="str">
        <f>IF(AI13="","",AI13)</f>
        <v>－</v>
      </c>
      <c r="O28" s="47">
        <f>IF(AH13="","",AH13)</f>
        <v>19</v>
      </c>
      <c r="P28" s="47">
        <f>IF(M28&lt;O28,1,0)</f>
        <v>0</v>
      </c>
      <c r="Q28" s="48">
        <f>P27+P28+P29</f>
        <v>0</v>
      </c>
      <c r="R28" s="47">
        <f>S27+S28+S29</f>
        <v>0</v>
      </c>
      <c r="S28" s="47">
        <f>IF(T28&gt;V28,1,0)</f>
        <v>0</v>
      </c>
      <c r="T28" s="47">
        <f>IF(AJ18="","",AJ18)</f>
        <v>16</v>
      </c>
      <c r="U28" s="47" t="str">
        <f>IF(AI18="","",AI18)</f>
        <v>－</v>
      </c>
      <c r="V28" s="47">
        <f>IF(AH18="","",AH18)</f>
        <v>25</v>
      </c>
      <c r="W28" s="47">
        <f>IF(T28&lt;V28,1,0)</f>
        <v>1</v>
      </c>
      <c r="X28" s="48">
        <f>W27+W28+W29</f>
        <v>2</v>
      </c>
      <c r="Y28" s="47">
        <f>Z27+Z28+Z29</f>
        <v>0</v>
      </c>
      <c r="Z28" s="47">
        <f>IF(AA28&gt;AC28,1,0)</f>
        <v>0</v>
      </c>
      <c r="AA28" s="47">
        <f>IF(AJ23="","",AJ23)</f>
        <v>15</v>
      </c>
      <c r="AB28" s="47" t="str">
        <f>IF(AI23="","",AI23)</f>
        <v>－</v>
      </c>
      <c r="AC28" s="47">
        <f>IF(AH23="","",AH23)</f>
        <v>25</v>
      </c>
      <c r="AD28" s="47">
        <f>IF(AA28&lt;AC28,1,0)</f>
        <v>1</v>
      </c>
      <c r="AE28" s="48">
        <f>AD27+AD28+AD29</f>
        <v>2</v>
      </c>
      <c r="AF28" s="46"/>
      <c r="AG28" s="47"/>
      <c r="AH28" s="47"/>
      <c r="AI28" s="47"/>
      <c r="AJ28" s="47"/>
      <c r="AK28" s="47"/>
      <c r="AL28" s="48"/>
      <c r="AM28" s="46">
        <f>AN27+AN28+AN29</f>
        <v>2</v>
      </c>
      <c r="AN28" s="47">
        <f>IF(AO28&gt;AQ28,1,0)</f>
        <v>1</v>
      </c>
      <c r="AO28" s="4">
        <v>25</v>
      </c>
      <c r="AP28" s="47" t="str">
        <f>IF(AO28="","","－")</f>
        <v>－</v>
      </c>
      <c r="AQ28" s="4">
        <v>23</v>
      </c>
      <c r="AR28" s="47">
        <f>IF(AO28&lt;AQ28,1,0)</f>
        <v>0</v>
      </c>
      <c r="AS28" s="48">
        <f>AR27+AR28+AR29</f>
        <v>0</v>
      </c>
      <c r="AT28" s="108">
        <f>SUM(M27:M29,T27:T29,F27:F29,AA27:AA29,AH27:AH29,AO27:AO29)</f>
        <v>231</v>
      </c>
      <c r="AU28" s="109"/>
      <c r="AV28" s="103"/>
      <c r="AW28" s="103"/>
      <c r="AX28" s="106"/>
    </row>
    <row r="29" spans="2:52" ht="13" customHeight="1" x14ac:dyDescent="0.15">
      <c r="B29" s="62"/>
      <c r="C29" s="58"/>
      <c r="D29" s="47"/>
      <c r="E29" s="47">
        <f>IF(F29&gt;H29,1,0)</f>
        <v>0</v>
      </c>
      <c r="F29" s="47">
        <f>IF(AJ9="","",AJ9)</f>
        <v>16</v>
      </c>
      <c r="G29" s="47" t="str">
        <f>IF(AI9="","",AI9)</f>
        <v>－</v>
      </c>
      <c r="H29" s="47">
        <f>IF(AH9="","",AH9)</f>
        <v>25</v>
      </c>
      <c r="I29" s="47">
        <f>IF(F29&lt;H29,1,0)</f>
        <v>1</v>
      </c>
      <c r="J29" s="48"/>
      <c r="K29" s="47"/>
      <c r="L29" s="47">
        <f>IF(M29&gt;O29,1,0)</f>
        <v>0</v>
      </c>
      <c r="M29" s="47" t="str">
        <f>IF(AJ14="","",AJ14)</f>
        <v/>
      </c>
      <c r="N29" s="47" t="str">
        <f>IF(AI14="","",AI14)</f>
        <v/>
      </c>
      <c r="O29" s="47" t="str">
        <f>IF(AH14="","",AH14)</f>
        <v/>
      </c>
      <c r="P29" s="47">
        <f>IF(M29&lt;O29,1,0)</f>
        <v>0</v>
      </c>
      <c r="Q29" s="48"/>
      <c r="R29" s="47"/>
      <c r="S29" s="47">
        <f>IF(T29&gt;V29,1,0)</f>
        <v>0</v>
      </c>
      <c r="T29" s="47" t="str">
        <f>IF(AJ19="","",AJ19)</f>
        <v/>
      </c>
      <c r="U29" s="47" t="str">
        <f>IF(AI19="","",AI19)</f>
        <v/>
      </c>
      <c r="V29" s="47" t="str">
        <f>IF(AH19="","",AH19)</f>
        <v/>
      </c>
      <c r="W29" s="47">
        <f>IF(T29&lt;V29,1,0)</f>
        <v>0</v>
      </c>
      <c r="X29" s="48"/>
      <c r="Y29" s="47"/>
      <c r="Z29" s="47">
        <f>IF(AA29&gt;AC29,1,0)</f>
        <v>0</v>
      </c>
      <c r="AA29" s="47" t="str">
        <f>IF(AJ24="","",AJ24)</f>
        <v/>
      </c>
      <c r="AB29" s="47" t="str">
        <f>IF(AI24="","",AI24)</f>
        <v/>
      </c>
      <c r="AC29" s="47" t="str">
        <f>IF(AH24="","",AH24)</f>
        <v/>
      </c>
      <c r="AD29" s="47">
        <f>IF(AA29&lt;AC29,1,0)</f>
        <v>0</v>
      </c>
      <c r="AE29" s="48"/>
      <c r="AF29" s="46"/>
      <c r="AG29" s="47"/>
      <c r="AH29" s="47"/>
      <c r="AI29" s="47"/>
      <c r="AJ29" s="47"/>
      <c r="AK29" s="47"/>
      <c r="AL29" s="48"/>
      <c r="AM29" s="46"/>
      <c r="AN29" s="47">
        <f>IF(AO29&gt;AQ29,1,0)</f>
        <v>0</v>
      </c>
      <c r="AO29" s="4"/>
      <c r="AP29" s="47" t="str">
        <f>IF(AO29="","","－")</f>
        <v/>
      </c>
      <c r="AQ29" s="4"/>
      <c r="AR29" s="47">
        <f>IF(AO29&lt;AQ29,1,0)</f>
        <v>0</v>
      </c>
      <c r="AS29" s="48"/>
      <c r="AT29" s="108">
        <f>SUM(O27:O29,V27:V29,H27:H29,AC27:AC29,AJ27:AJ29,AQ27:AQ29)</f>
        <v>248</v>
      </c>
      <c r="AU29" s="110"/>
      <c r="AV29" s="104"/>
      <c r="AW29" s="104"/>
      <c r="AX29" s="106"/>
    </row>
    <row r="30" spans="2:52" ht="13" customHeight="1" x14ac:dyDescent="0.15">
      <c r="B30" s="62"/>
      <c r="C30" s="59"/>
      <c r="D30" s="50"/>
      <c r="E30" s="50"/>
      <c r="F30" s="50"/>
      <c r="G30" s="50"/>
      <c r="H30" s="50"/>
      <c r="I30" s="50"/>
      <c r="J30" s="51"/>
      <c r="K30" s="50"/>
      <c r="L30" s="50"/>
      <c r="M30" s="50"/>
      <c r="N30" s="50"/>
      <c r="O30" s="50"/>
      <c r="P30" s="50"/>
      <c r="Q30" s="51"/>
      <c r="R30" s="50"/>
      <c r="S30" s="50"/>
      <c r="T30" s="50"/>
      <c r="U30" s="50"/>
      <c r="V30" s="50"/>
      <c r="W30" s="50"/>
      <c r="X30" s="51"/>
      <c r="Y30" s="50"/>
      <c r="Z30" s="50"/>
      <c r="AA30" s="50"/>
      <c r="AB30" s="50"/>
      <c r="AC30" s="50"/>
      <c r="AD30" s="50"/>
      <c r="AE30" s="51"/>
      <c r="AF30" s="49"/>
      <c r="AG30" s="50"/>
      <c r="AH30" s="50"/>
      <c r="AI30" s="50"/>
      <c r="AJ30" s="50"/>
      <c r="AK30" s="50"/>
      <c r="AL30" s="51"/>
      <c r="AM30" s="49"/>
      <c r="AN30" s="50"/>
      <c r="AO30" s="50"/>
      <c r="AP30" s="50"/>
      <c r="AQ30" s="50"/>
      <c r="AR30" s="50"/>
      <c r="AS30" s="51"/>
      <c r="AT30" s="111">
        <f>IF(AT29&gt;0,AT28/AT29,"-")</f>
        <v>0.93145161290322576</v>
      </c>
      <c r="AU30" s="110"/>
      <c r="AV30" s="111">
        <f>IF(AW26&gt;0,AV26/AW26,"-")</f>
        <v>0.83333333333333337</v>
      </c>
      <c r="AW30" s="109"/>
      <c r="AX30" s="107"/>
    </row>
    <row r="31" spans="2:52" ht="13" customHeight="1" x14ac:dyDescent="0.15">
      <c r="B31" s="64"/>
      <c r="C31" s="72"/>
      <c r="D31" s="47" t="str">
        <f>IF(OR(D33&gt;=2,J33&gt;=2),IF(D33&gt;J33,"○","●"),"-")</f>
        <v>○</v>
      </c>
      <c r="E31" s="44"/>
      <c r="F31" s="44"/>
      <c r="G31" s="44"/>
      <c r="H31" s="44"/>
      <c r="I31" s="44"/>
      <c r="J31" s="45"/>
      <c r="K31" s="47" t="str">
        <f>IF(OR(K33&gt;=2,Q33&gt;=2),IF(K33&gt;Q33,"○","●"),"-")</f>
        <v>●</v>
      </c>
      <c r="L31" s="44"/>
      <c r="M31" s="44"/>
      <c r="N31" s="44"/>
      <c r="O31" s="44"/>
      <c r="P31" s="44"/>
      <c r="Q31" s="45"/>
      <c r="R31" s="47" t="str">
        <f>IF(OR(R33&gt;=2,X33&gt;=2),IF(R33&gt;X33,"○","●"),"-")</f>
        <v>○</v>
      </c>
      <c r="S31" s="44"/>
      <c r="T31" s="44"/>
      <c r="U31" s="44"/>
      <c r="V31" s="44"/>
      <c r="W31" s="44"/>
      <c r="X31" s="45"/>
      <c r="Y31" s="47" t="str">
        <f>IF(OR(Y33&gt;=2,AE33&gt;=2),IF(Y33&gt;AE33,"○","●"),"-")</f>
        <v>●</v>
      </c>
      <c r="Z31" s="44"/>
      <c r="AA31" s="44"/>
      <c r="AB31" s="44"/>
      <c r="AC31" s="44"/>
      <c r="AD31" s="44"/>
      <c r="AE31" s="45"/>
      <c r="AF31" s="47" t="str">
        <f>IF(OR(AF33&gt;=2,AL33&gt;=2),IF(AF33&gt;AL33,"○","●"),"-")</f>
        <v>●</v>
      </c>
      <c r="AG31" s="44"/>
      <c r="AH31" s="44"/>
      <c r="AI31" s="44"/>
      <c r="AJ31" s="44"/>
      <c r="AK31" s="44"/>
      <c r="AL31" s="45"/>
      <c r="AM31" s="43"/>
      <c r="AN31" s="44"/>
      <c r="AO31" s="44"/>
      <c r="AP31" s="44"/>
      <c r="AQ31" s="44"/>
      <c r="AR31" s="44"/>
      <c r="AS31" s="45"/>
      <c r="AT31" s="101">
        <f>COUNTIF(D31:AS31,"○")</f>
        <v>2</v>
      </c>
      <c r="AU31" s="101">
        <f>COUNTIF(D31:AS31,"●")</f>
        <v>3</v>
      </c>
      <c r="AV31" s="101">
        <f>D33+K33+R33+Y33+AF33+AM33</f>
        <v>6</v>
      </c>
      <c r="AW31" s="101">
        <f>J33+Q33+X33+AE33+AL33+AS33</f>
        <v>7</v>
      </c>
      <c r="AX31" s="105">
        <v>3</v>
      </c>
    </row>
    <row r="32" spans="2:52" ht="13" customHeight="1" x14ac:dyDescent="0.15">
      <c r="B32" s="62"/>
      <c r="C32" s="58"/>
      <c r="D32" s="3"/>
      <c r="E32" s="47">
        <f>IF(F32&gt;H32,1,0)</f>
        <v>1</v>
      </c>
      <c r="F32" s="47">
        <f>IF(AQ7="","",AQ7)</f>
        <v>25</v>
      </c>
      <c r="G32" s="47" t="str">
        <f>IF(AP7="","",AP7)</f>
        <v>－</v>
      </c>
      <c r="H32" s="47">
        <f>IF(AO7="","",AO7)</f>
        <v>23</v>
      </c>
      <c r="I32" s="47">
        <f>IF(F32&lt;H32,1,0)</f>
        <v>0</v>
      </c>
      <c r="J32" s="48"/>
      <c r="K32" s="5"/>
      <c r="L32" s="47">
        <f>IF(M32&gt;O32,1,0)</f>
        <v>1</v>
      </c>
      <c r="M32" s="47">
        <f>IF(AQ12="","",AQ12)</f>
        <v>25</v>
      </c>
      <c r="N32" s="47" t="str">
        <f>IF(AP12="","",AP12)</f>
        <v>－</v>
      </c>
      <c r="O32" s="47">
        <f>IF(AO12="","",AO12)</f>
        <v>22</v>
      </c>
      <c r="P32" s="47">
        <f>IF(M32&lt;O32,1,0)</f>
        <v>0</v>
      </c>
      <c r="Q32" s="48"/>
      <c r="R32" s="5"/>
      <c r="S32" s="47">
        <f>IF(T32&gt;V32,1,0)</f>
        <v>0</v>
      </c>
      <c r="T32" s="47">
        <f>IF(AQ17="","",AQ17)</f>
        <v>21</v>
      </c>
      <c r="U32" s="47" t="str">
        <f>IF(AP17="","",AP17)</f>
        <v>－</v>
      </c>
      <c r="V32" s="47">
        <f>IF(AO17="","",AO17)</f>
        <v>25</v>
      </c>
      <c r="W32" s="47">
        <f>IF(T32&lt;V32,1,0)</f>
        <v>1</v>
      </c>
      <c r="X32" s="48"/>
      <c r="Y32" s="3"/>
      <c r="Z32" s="47">
        <f>IF(AA32&gt;AC32,1,0)</f>
        <v>1</v>
      </c>
      <c r="AA32" s="47">
        <f>IF(AQ22="","",AQ22)</f>
        <v>25</v>
      </c>
      <c r="AB32" s="47" t="str">
        <f>IF(AP22="","",AP22)</f>
        <v>－</v>
      </c>
      <c r="AC32" s="47">
        <f>IF(AO22="","",AO22)</f>
        <v>21</v>
      </c>
      <c r="AD32" s="47">
        <f>IF(AA32&lt;AC32,1,0)</f>
        <v>0</v>
      </c>
      <c r="AE32" s="48"/>
      <c r="AF32" s="3"/>
      <c r="AG32" s="47">
        <f>IF(AH32&gt;AJ32,1,0)</f>
        <v>0</v>
      </c>
      <c r="AH32" s="47">
        <f>IF(AQ27="","",AQ27)</f>
        <v>21</v>
      </c>
      <c r="AI32" s="47" t="str">
        <f>IF(AP27="","",AP27)</f>
        <v>－</v>
      </c>
      <c r="AJ32" s="47">
        <f>IF(AO27="","",AO27)</f>
        <v>25</v>
      </c>
      <c r="AK32" s="47">
        <f>IF(AH32&lt;AJ32,1,0)</f>
        <v>1</v>
      </c>
      <c r="AL32" s="48"/>
      <c r="AM32" s="46"/>
      <c r="AN32" s="47"/>
      <c r="AO32" s="47"/>
      <c r="AP32" s="47"/>
      <c r="AQ32" s="47"/>
      <c r="AR32" s="47"/>
      <c r="AS32" s="48"/>
      <c r="AT32" s="102"/>
      <c r="AU32" s="102"/>
      <c r="AV32" s="103"/>
      <c r="AW32" s="103"/>
      <c r="AX32" s="106"/>
    </row>
    <row r="33" spans="2:50" ht="13" customHeight="1" x14ac:dyDescent="0.15">
      <c r="B33" s="62">
        <v>6</v>
      </c>
      <c r="C33" s="73" t="s">
        <v>162</v>
      </c>
      <c r="D33" s="47">
        <f>E32+E33+E34</f>
        <v>2</v>
      </c>
      <c r="E33" s="47">
        <f>IF(F33&gt;H33,1,0)</f>
        <v>1</v>
      </c>
      <c r="F33" s="47">
        <f>IF(AQ8="","",AQ8)</f>
        <v>25</v>
      </c>
      <c r="G33" s="47" t="str">
        <f>IF(AP8="","",AP8)</f>
        <v>－</v>
      </c>
      <c r="H33" s="47">
        <f>IF(AO8="","",AO8)</f>
        <v>23</v>
      </c>
      <c r="I33" s="47">
        <f>IF(F33&lt;H33,1,0)</f>
        <v>0</v>
      </c>
      <c r="J33" s="48">
        <f>I32+I33+I34</f>
        <v>0</v>
      </c>
      <c r="K33" s="47">
        <f>L32+L33+L34</f>
        <v>1</v>
      </c>
      <c r="L33" s="47">
        <f>IF(M33&gt;O33,1,0)</f>
        <v>0</v>
      </c>
      <c r="M33" s="47">
        <f>IF(AQ13="","",AQ13)</f>
        <v>19</v>
      </c>
      <c r="N33" s="47" t="str">
        <f>IF(AP13="","",AP13)</f>
        <v>－</v>
      </c>
      <c r="O33" s="47">
        <f>IF(AO13="","",AO13)</f>
        <v>25</v>
      </c>
      <c r="P33" s="47">
        <f>IF(M33&lt;O33,1,0)</f>
        <v>1</v>
      </c>
      <c r="Q33" s="48">
        <f>P32+P33+P34</f>
        <v>2</v>
      </c>
      <c r="R33" s="47">
        <f>S32+S33+S34</f>
        <v>2</v>
      </c>
      <c r="S33" s="47">
        <f>IF(T33&gt;V33,1,0)</f>
        <v>1</v>
      </c>
      <c r="T33" s="47">
        <f>IF(AQ18="","",AQ18)</f>
        <v>25</v>
      </c>
      <c r="U33" s="47" t="str">
        <f>IF(AP18="","",AP18)</f>
        <v>－</v>
      </c>
      <c r="V33" s="47">
        <f>IF(AO18="","",AO18)</f>
        <v>16</v>
      </c>
      <c r="W33" s="47">
        <f>IF(T33&lt;V33,1,0)</f>
        <v>0</v>
      </c>
      <c r="X33" s="48">
        <f>W32+W33+W34</f>
        <v>1</v>
      </c>
      <c r="Y33" s="47">
        <f>Z32+Z33+Z34</f>
        <v>1</v>
      </c>
      <c r="Z33" s="47">
        <f>IF(AA33&gt;AC33,1,0)</f>
        <v>0</v>
      </c>
      <c r="AA33" s="47">
        <f>IF(AQ23="","",AQ23)</f>
        <v>22</v>
      </c>
      <c r="AB33" s="47" t="str">
        <f>IF(AP23="","",AP23)</f>
        <v>－</v>
      </c>
      <c r="AC33" s="47">
        <f>IF(AO23="","",AO23)</f>
        <v>25</v>
      </c>
      <c r="AD33" s="47">
        <f>IF(AA33&lt;AC33,1,0)</f>
        <v>1</v>
      </c>
      <c r="AE33" s="48">
        <f>AD32+AD33+AD34</f>
        <v>2</v>
      </c>
      <c r="AF33" s="47">
        <f>AG32+AG33+AG34</f>
        <v>0</v>
      </c>
      <c r="AG33" s="47">
        <f>IF(AH33&gt;AJ33,1,0)</f>
        <v>0</v>
      </c>
      <c r="AH33" s="47">
        <f>IF(AQ28="","",AQ28)</f>
        <v>23</v>
      </c>
      <c r="AI33" s="47" t="str">
        <f>IF(AP28="","",AP28)</f>
        <v>－</v>
      </c>
      <c r="AJ33" s="47">
        <f>IF(AO28="","",AO28)</f>
        <v>25</v>
      </c>
      <c r="AK33" s="47">
        <f>IF(AH33&lt;AJ33,1,0)</f>
        <v>1</v>
      </c>
      <c r="AL33" s="48">
        <f>AK32+AK33+AK34</f>
        <v>2</v>
      </c>
      <c r="AM33" s="46"/>
      <c r="AN33" s="47"/>
      <c r="AO33" s="47"/>
      <c r="AP33" s="47"/>
      <c r="AQ33" s="47"/>
      <c r="AR33" s="47"/>
      <c r="AS33" s="48"/>
      <c r="AT33" s="108">
        <f>SUM(M32:M34,T32:T34,F32:F34,AA32:AA34,AH32:AH34,AO32:AO34)</f>
        <v>296</v>
      </c>
      <c r="AU33" s="109"/>
      <c r="AV33" s="103"/>
      <c r="AW33" s="103"/>
      <c r="AX33" s="106"/>
    </row>
    <row r="34" spans="2:50" ht="13" customHeight="1" x14ac:dyDescent="0.15">
      <c r="B34" s="62"/>
      <c r="C34" s="58"/>
      <c r="D34" s="47"/>
      <c r="E34" s="47">
        <f>IF(F34&gt;H34,1,0)</f>
        <v>0</v>
      </c>
      <c r="F34" s="47" t="str">
        <f>IF(AQ9="","",AQ9)</f>
        <v/>
      </c>
      <c r="G34" s="47" t="str">
        <f>IF(AP9="","",AP9)</f>
        <v/>
      </c>
      <c r="H34" s="47" t="str">
        <f>IF(AO9="","",AO9)</f>
        <v/>
      </c>
      <c r="I34" s="47">
        <f>IF(F34&lt;H34,1,0)</f>
        <v>0</v>
      </c>
      <c r="J34" s="48"/>
      <c r="K34" s="47"/>
      <c r="L34" s="47">
        <f>IF(M34&gt;O34,1,0)</f>
        <v>0</v>
      </c>
      <c r="M34" s="47">
        <f>IF(AQ14="","",AQ14)</f>
        <v>21</v>
      </c>
      <c r="N34" s="47" t="str">
        <f>IF(AP14="","",AP14)</f>
        <v>－</v>
      </c>
      <c r="O34" s="47">
        <f>IF(AO14="","",AO14)</f>
        <v>25</v>
      </c>
      <c r="P34" s="47">
        <f>IF(M34&lt;O34,1,0)</f>
        <v>1</v>
      </c>
      <c r="Q34" s="48"/>
      <c r="R34" s="47"/>
      <c r="S34" s="47">
        <f>IF(T34&gt;V34,1,0)</f>
        <v>1</v>
      </c>
      <c r="T34" s="47">
        <f>IF(AQ19="","",AQ19)</f>
        <v>25</v>
      </c>
      <c r="U34" s="47" t="str">
        <f>IF(AP19="","",AP19)</f>
        <v>－</v>
      </c>
      <c r="V34" s="47">
        <f>IF(AO19="","",AO19)</f>
        <v>22</v>
      </c>
      <c r="W34" s="47">
        <f>IF(T34&lt;V34,1,0)</f>
        <v>0</v>
      </c>
      <c r="X34" s="48"/>
      <c r="Y34" s="47"/>
      <c r="Z34" s="47">
        <f>IF(AA34&gt;AC34,1,0)</f>
        <v>0</v>
      </c>
      <c r="AA34" s="47">
        <f>IF(AQ24="","",AQ24)</f>
        <v>19</v>
      </c>
      <c r="AB34" s="47" t="str">
        <f>IF(AP24="","",AP24)</f>
        <v>－</v>
      </c>
      <c r="AC34" s="47">
        <f>IF(AO24="","",AO24)</f>
        <v>25</v>
      </c>
      <c r="AD34" s="47">
        <f>IF(AA34&lt;AC34,1,0)</f>
        <v>1</v>
      </c>
      <c r="AE34" s="48"/>
      <c r="AF34" s="47"/>
      <c r="AG34" s="47">
        <f>IF(AH34&gt;AJ34,1,0)</f>
        <v>0</v>
      </c>
      <c r="AH34" s="47" t="str">
        <f>IF(AQ29="","",AQ29)</f>
        <v/>
      </c>
      <c r="AI34" s="47" t="str">
        <f>IF(AP29="","",AP29)</f>
        <v/>
      </c>
      <c r="AJ34" s="47" t="str">
        <f>IF(AO29="","",AO29)</f>
        <v/>
      </c>
      <c r="AK34" s="47">
        <f>IF(AH34&lt;AJ34,1,0)</f>
        <v>0</v>
      </c>
      <c r="AL34" s="48"/>
      <c r="AM34" s="46"/>
      <c r="AN34" s="47"/>
      <c r="AO34" s="47"/>
      <c r="AP34" s="47"/>
      <c r="AQ34" s="47"/>
      <c r="AR34" s="47"/>
      <c r="AS34" s="48"/>
      <c r="AT34" s="108">
        <f>SUM(O32:O34,V32:V34,H32:H34,AC32:AC34,AJ32:AJ34,AQ32:AQ34)</f>
        <v>302</v>
      </c>
      <c r="AU34" s="110"/>
      <c r="AV34" s="104"/>
      <c r="AW34" s="104"/>
      <c r="AX34" s="106"/>
    </row>
    <row r="35" spans="2:50" ht="13" customHeight="1" x14ac:dyDescent="0.15">
      <c r="B35" s="65"/>
      <c r="C35" s="59"/>
      <c r="D35" s="50"/>
      <c r="E35" s="50"/>
      <c r="F35" s="50"/>
      <c r="G35" s="50"/>
      <c r="H35" s="50"/>
      <c r="I35" s="50"/>
      <c r="J35" s="51"/>
      <c r="K35" s="50"/>
      <c r="L35" s="50"/>
      <c r="M35" s="50"/>
      <c r="N35" s="50"/>
      <c r="O35" s="50"/>
      <c r="P35" s="50"/>
      <c r="Q35" s="51"/>
      <c r="R35" s="50"/>
      <c r="S35" s="50"/>
      <c r="T35" s="50"/>
      <c r="U35" s="50"/>
      <c r="V35" s="50"/>
      <c r="W35" s="50"/>
      <c r="X35" s="51"/>
      <c r="Y35" s="50"/>
      <c r="Z35" s="50"/>
      <c r="AA35" s="50"/>
      <c r="AB35" s="50"/>
      <c r="AC35" s="50"/>
      <c r="AD35" s="50"/>
      <c r="AE35" s="51"/>
      <c r="AF35" s="50"/>
      <c r="AG35" s="50"/>
      <c r="AH35" s="50"/>
      <c r="AI35" s="50"/>
      <c r="AJ35" s="50"/>
      <c r="AK35" s="50"/>
      <c r="AL35" s="51"/>
      <c r="AM35" s="49"/>
      <c r="AN35" s="50"/>
      <c r="AO35" s="50"/>
      <c r="AP35" s="50"/>
      <c r="AQ35" s="50"/>
      <c r="AR35" s="50"/>
      <c r="AS35" s="51"/>
      <c r="AT35" s="111">
        <f>IF(AT34&gt;0,AT33/AT34,"-")</f>
        <v>0.98013245033112584</v>
      </c>
      <c r="AU35" s="110"/>
      <c r="AV35" s="111">
        <f>IF(AW31&gt;0,AV31/AW31,"-")</f>
        <v>0.8571428571428571</v>
      </c>
      <c r="AW35" s="109"/>
      <c r="AX35" s="107"/>
    </row>
  </sheetData>
  <sheetProtection sheet="1" objects="1" scenarios="1"/>
  <mergeCells count="60">
    <mergeCell ref="AT31:AT32"/>
    <mergeCell ref="AU31:AU32"/>
    <mergeCell ref="AV31:AV34"/>
    <mergeCell ref="AW31:AW34"/>
    <mergeCell ref="AX31:AX35"/>
    <mergeCell ref="AT33:AU33"/>
    <mergeCell ref="AT34:AU34"/>
    <mergeCell ref="AT35:AU35"/>
    <mergeCell ref="AV35:AW35"/>
    <mergeCell ref="AT26:AT27"/>
    <mergeCell ref="AU26:AU27"/>
    <mergeCell ref="AV26:AV29"/>
    <mergeCell ref="AW26:AW29"/>
    <mergeCell ref="AX26:AX30"/>
    <mergeCell ref="AT28:AU28"/>
    <mergeCell ref="AT29:AU29"/>
    <mergeCell ref="AT30:AU30"/>
    <mergeCell ref="AV30:AW30"/>
    <mergeCell ref="AT21:AT22"/>
    <mergeCell ref="AU21:AU22"/>
    <mergeCell ref="AV21:AV24"/>
    <mergeCell ref="AW21:AW24"/>
    <mergeCell ref="AX21:AX25"/>
    <mergeCell ref="AT23:AU23"/>
    <mergeCell ref="AT24:AU24"/>
    <mergeCell ref="AT25:AU25"/>
    <mergeCell ref="AV25:AW25"/>
    <mergeCell ref="AT16:AT17"/>
    <mergeCell ref="AU16:AU17"/>
    <mergeCell ref="AV16:AV19"/>
    <mergeCell ref="AW16:AW19"/>
    <mergeCell ref="AX16:AX20"/>
    <mergeCell ref="AT18:AU18"/>
    <mergeCell ref="AT19:AU19"/>
    <mergeCell ref="AT20:AU20"/>
    <mergeCell ref="AV20:AW20"/>
    <mergeCell ref="AT11:AT12"/>
    <mergeCell ref="AU11:AU12"/>
    <mergeCell ref="AV11:AV14"/>
    <mergeCell ref="AW11:AW14"/>
    <mergeCell ref="AX11:AX15"/>
    <mergeCell ref="AT13:AU13"/>
    <mergeCell ref="AT14:AU14"/>
    <mergeCell ref="AT15:AU15"/>
    <mergeCell ref="AV15:AW15"/>
    <mergeCell ref="AT6:AT7"/>
    <mergeCell ref="AU6:AU7"/>
    <mergeCell ref="AV6:AV9"/>
    <mergeCell ref="AW6:AW9"/>
    <mergeCell ref="AX6:AX10"/>
    <mergeCell ref="AT8:AU8"/>
    <mergeCell ref="AT9:AU9"/>
    <mergeCell ref="AT10:AU10"/>
    <mergeCell ref="AV10:AW10"/>
    <mergeCell ref="AM5:AS5"/>
    <mergeCell ref="D5:J5"/>
    <mergeCell ref="K5:Q5"/>
    <mergeCell ref="R5:X5"/>
    <mergeCell ref="Y5:AE5"/>
    <mergeCell ref="AF5:AL5"/>
  </mergeCells>
  <phoneticPr fontId="3"/>
  <pageMargins left="0.48000000000000004" right="0.37" top="0.66" bottom="0.39000000000000007" header="0.51" footer="0.51"/>
  <pageSetup paperSize="9" orientation="landscape" horizontalDpi="0" verticalDpi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30"/>
  <sheetViews>
    <sheetView zoomScale="130" zoomScaleNormal="130" zoomScalePageLayoutView="130" workbookViewId="0">
      <selection activeCell="B2" sqref="B2:B3"/>
    </sheetView>
  </sheetViews>
  <sheetFormatPr baseColWidth="12" defaultColWidth="8.83203125" defaultRowHeight="14" x14ac:dyDescent="0.15"/>
  <cols>
    <col min="1" max="2" width="4" customWidth="1"/>
    <col min="3" max="3" width="13.6640625" customWidth="1"/>
    <col min="4" max="4" width="2.1640625" customWidth="1"/>
    <col min="5" max="5" width="2.1640625" hidden="1" customWidth="1"/>
    <col min="6" max="6" width="2.33203125" customWidth="1"/>
    <col min="7" max="7" width="2.1640625" customWidth="1"/>
    <col min="8" max="8" width="2.33203125" customWidth="1"/>
    <col min="9" max="9" width="2.1640625" hidden="1" customWidth="1"/>
    <col min="10" max="11" width="2.1640625" customWidth="1"/>
    <col min="12" max="12" width="2.1640625" hidden="1" customWidth="1"/>
    <col min="13" max="13" width="2.33203125" customWidth="1"/>
    <col min="14" max="14" width="2.1640625" customWidth="1"/>
    <col min="15" max="15" width="2.33203125" customWidth="1"/>
    <col min="16" max="16" width="2.1640625" hidden="1" customWidth="1"/>
    <col min="17" max="18" width="2.1640625" customWidth="1"/>
    <col min="19" max="19" width="2.1640625" hidden="1" customWidth="1"/>
    <col min="20" max="20" width="2.33203125" customWidth="1"/>
    <col min="21" max="21" width="2.1640625" customWidth="1"/>
    <col min="22" max="22" width="2.33203125" customWidth="1"/>
    <col min="23" max="23" width="2.1640625" hidden="1" customWidth="1"/>
    <col min="24" max="25" width="2.1640625" customWidth="1"/>
    <col min="26" max="26" width="2.1640625" hidden="1" customWidth="1"/>
    <col min="27" max="27" width="2.33203125" customWidth="1"/>
    <col min="28" max="28" width="2.1640625" customWidth="1"/>
    <col min="29" max="29" width="2.33203125" customWidth="1"/>
    <col min="30" max="30" width="2.1640625" hidden="1" customWidth="1"/>
    <col min="31" max="32" width="2.1640625" customWidth="1"/>
    <col min="33" max="33" width="2.1640625" hidden="1" customWidth="1"/>
    <col min="34" max="34" width="2.33203125" customWidth="1"/>
    <col min="35" max="35" width="2.1640625" customWidth="1"/>
    <col min="36" max="36" width="2.33203125" customWidth="1"/>
    <col min="37" max="37" width="2.1640625" hidden="1" customWidth="1"/>
    <col min="38" max="38" width="2.1640625" customWidth="1"/>
    <col min="39" max="40" width="3.6640625" customWidth="1"/>
    <col min="41" max="42" width="5.83203125" customWidth="1"/>
    <col min="43" max="43" width="3.83203125" customWidth="1"/>
  </cols>
  <sheetData>
    <row r="1" spans="2:44" ht="19" x14ac:dyDescent="0.15">
      <c r="B1" s="1" t="s">
        <v>114</v>
      </c>
    </row>
    <row r="2" spans="2:44" x14ac:dyDescent="0.15">
      <c r="B2" s="61" t="s">
        <v>115</v>
      </c>
    </row>
    <row r="3" spans="2:44" x14ac:dyDescent="0.15">
      <c r="B3" s="61" t="s">
        <v>199</v>
      </c>
    </row>
    <row r="5" spans="2:44" ht="18" customHeight="1" x14ac:dyDescent="0.15">
      <c r="B5" s="52"/>
      <c r="C5" s="30" t="s">
        <v>118</v>
      </c>
      <c r="D5" s="98" t="str">
        <f>C8</f>
        <v>長崎県立大学</v>
      </c>
      <c r="E5" s="99"/>
      <c r="F5" s="99"/>
      <c r="G5" s="99"/>
      <c r="H5" s="99"/>
      <c r="I5" s="99"/>
      <c r="J5" s="100"/>
      <c r="K5" s="98" t="str">
        <f>C13</f>
        <v>沖縄国際大学</v>
      </c>
      <c r="L5" s="99"/>
      <c r="M5" s="99"/>
      <c r="N5" s="99"/>
      <c r="O5" s="99"/>
      <c r="P5" s="99"/>
      <c r="Q5" s="100"/>
      <c r="R5" s="98" t="str">
        <f>C18</f>
        <v>第一幼児教育短期大学</v>
      </c>
      <c r="S5" s="99"/>
      <c r="T5" s="99"/>
      <c r="U5" s="99"/>
      <c r="V5" s="99"/>
      <c r="W5" s="99"/>
      <c r="X5" s="100"/>
      <c r="Y5" s="98" t="str">
        <f>C23</f>
        <v>福岡県立大学</v>
      </c>
      <c r="Z5" s="99"/>
      <c r="AA5" s="99"/>
      <c r="AB5" s="99"/>
      <c r="AC5" s="99"/>
      <c r="AD5" s="99"/>
      <c r="AE5" s="100"/>
      <c r="AF5" s="98" t="str">
        <f>C28</f>
        <v>立命館アジア太平洋大学</v>
      </c>
      <c r="AG5" s="99"/>
      <c r="AH5" s="99"/>
      <c r="AI5" s="99"/>
      <c r="AJ5" s="99"/>
      <c r="AK5" s="99"/>
      <c r="AL5" s="100"/>
      <c r="AM5" s="6" t="s">
        <v>12</v>
      </c>
      <c r="AN5" s="7" t="s">
        <v>13</v>
      </c>
      <c r="AO5" s="8" t="s">
        <v>14</v>
      </c>
      <c r="AP5" s="7" t="s">
        <v>2</v>
      </c>
      <c r="AQ5" s="8" t="s">
        <v>3</v>
      </c>
      <c r="AR5" s="2"/>
    </row>
    <row r="6" spans="2:44" ht="13" customHeight="1" x14ac:dyDescent="0.15">
      <c r="B6" s="62"/>
      <c r="C6" s="72"/>
      <c r="D6" s="47"/>
      <c r="E6" s="47"/>
      <c r="F6" s="47"/>
      <c r="G6" s="47"/>
      <c r="H6" s="47"/>
      <c r="I6" s="47"/>
      <c r="J6" s="48"/>
      <c r="K6" s="46" t="str">
        <f>IF(OR(K8&gt;=2,Q8&gt;=2),IF(K8&gt;Q8,"○","●"),"-")</f>
        <v>○</v>
      </c>
      <c r="L6" s="47"/>
      <c r="M6" s="47"/>
      <c r="N6" s="47"/>
      <c r="O6" s="47"/>
      <c r="P6" s="47"/>
      <c r="Q6" s="48"/>
      <c r="R6" s="46" t="str">
        <f>IF(OR(R8&gt;=2,X8&gt;=2),IF(R8&gt;X8,"○","●"),"-")</f>
        <v>○</v>
      </c>
      <c r="S6" s="47"/>
      <c r="T6" s="47"/>
      <c r="U6" s="47"/>
      <c r="V6" s="47"/>
      <c r="W6" s="47"/>
      <c r="X6" s="48"/>
      <c r="Y6" s="46" t="str">
        <f>IF(OR(Y8&gt;=2,AE8&gt;=2),IF(Y8&gt;AE8,"○","●"),"-")</f>
        <v>○</v>
      </c>
      <c r="Z6" s="47"/>
      <c r="AA6" s="47"/>
      <c r="AB6" s="47"/>
      <c r="AC6" s="47"/>
      <c r="AD6" s="47"/>
      <c r="AE6" s="48"/>
      <c r="AF6" s="46" t="str">
        <f>IF(OR(AF8&gt;=2,AL8&gt;=2),IF(AF8&gt;AL8,"○","●"),"-")</f>
        <v>○</v>
      </c>
      <c r="AG6" s="47"/>
      <c r="AH6" s="47"/>
      <c r="AI6" s="47"/>
      <c r="AJ6" s="47"/>
      <c r="AK6" s="47"/>
      <c r="AL6" s="48"/>
      <c r="AM6" s="101">
        <f>COUNTIF(D6:AL6,"○")</f>
        <v>4</v>
      </c>
      <c r="AN6" s="101">
        <f>COUNTIF(D6:AL6,"●")</f>
        <v>0</v>
      </c>
      <c r="AO6" s="101">
        <f>D8+K8+R8+Y8+AF8</f>
        <v>8</v>
      </c>
      <c r="AP6" s="101">
        <f>J8+Q8+X8+AE8+AL8</f>
        <v>0</v>
      </c>
      <c r="AQ6" s="112">
        <v>1</v>
      </c>
      <c r="AR6" s="2"/>
    </row>
    <row r="7" spans="2:44" ht="13" customHeight="1" x14ac:dyDescent="0.15">
      <c r="B7" s="62"/>
      <c r="C7" s="58"/>
      <c r="D7" s="47"/>
      <c r="E7" s="47"/>
      <c r="F7" s="47"/>
      <c r="G7" s="47"/>
      <c r="H7" s="47"/>
      <c r="I7" s="47"/>
      <c r="J7" s="48"/>
      <c r="K7" s="3"/>
      <c r="L7" s="47">
        <f>IF(M7&gt;O7,1,0)</f>
        <v>1</v>
      </c>
      <c r="M7" s="4">
        <v>25</v>
      </c>
      <c r="N7" s="47" t="str">
        <f>IF(M7="","","－")</f>
        <v>－</v>
      </c>
      <c r="O7" s="4">
        <v>22</v>
      </c>
      <c r="P7" s="47">
        <f>IF(M7&lt;O7,1,0)</f>
        <v>0</v>
      </c>
      <c r="Q7" s="48"/>
      <c r="R7" s="3"/>
      <c r="S7" s="47">
        <f>IF(T7&gt;V7,1,0)</f>
        <v>1</v>
      </c>
      <c r="T7" s="4">
        <v>25</v>
      </c>
      <c r="U7" s="47" t="str">
        <f>IF(T7="","","－")</f>
        <v>－</v>
      </c>
      <c r="V7" s="4">
        <v>17</v>
      </c>
      <c r="W7" s="47">
        <f>IF(T7&lt;V7,1,0)</f>
        <v>0</v>
      </c>
      <c r="X7" s="48"/>
      <c r="Y7" s="3"/>
      <c r="Z7" s="47">
        <f>IF(AA7&gt;AC7,1,0)</f>
        <v>1</v>
      </c>
      <c r="AA7" s="4">
        <v>25</v>
      </c>
      <c r="AB7" s="47" t="str">
        <f>IF(AA7="","","－")</f>
        <v>－</v>
      </c>
      <c r="AC7" s="4">
        <v>16</v>
      </c>
      <c r="AD7" s="47">
        <f>IF(AA7&lt;AC7,1,0)</f>
        <v>0</v>
      </c>
      <c r="AE7" s="48"/>
      <c r="AF7" s="3"/>
      <c r="AG7" s="47">
        <f>IF(AH7&gt;AJ7,1,0)</f>
        <v>1</v>
      </c>
      <c r="AH7" s="4">
        <v>25</v>
      </c>
      <c r="AI7" s="47" t="str">
        <f>IF(AH7="","","－")</f>
        <v>－</v>
      </c>
      <c r="AJ7" s="4">
        <v>5</v>
      </c>
      <c r="AK7" s="47">
        <f>IF(AH7&lt;AJ7,1,0)</f>
        <v>0</v>
      </c>
      <c r="AL7" s="48"/>
      <c r="AM7" s="102"/>
      <c r="AN7" s="102"/>
      <c r="AO7" s="103"/>
      <c r="AP7" s="103"/>
      <c r="AQ7" s="113"/>
    </row>
    <row r="8" spans="2:44" ht="13" customHeight="1" x14ac:dyDescent="0.15">
      <c r="B8" s="62">
        <v>1</v>
      </c>
      <c r="C8" s="73" t="s">
        <v>120</v>
      </c>
      <c r="D8" s="47"/>
      <c r="E8" s="47"/>
      <c r="F8" s="47"/>
      <c r="G8" s="47"/>
      <c r="H8" s="47"/>
      <c r="I8" s="47"/>
      <c r="J8" s="48"/>
      <c r="K8" s="46">
        <f>L7+L8+L9</f>
        <v>2</v>
      </c>
      <c r="L8" s="47">
        <f>IF(M8&gt;O8,1,0)</f>
        <v>1</v>
      </c>
      <c r="M8" s="4">
        <v>25</v>
      </c>
      <c r="N8" s="47" t="str">
        <f>IF(M8="","","－")</f>
        <v>－</v>
      </c>
      <c r="O8" s="4">
        <v>19</v>
      </c>
      <c r="P8" s="47">
        <f>IF(M8&lt;O8,1,0)</f>
        <v>0</v>
      </c>
      <c r="Q8" s="48">
        <f>P7+P8+P9</f>
        <v>0</v>
      </c>
      <c r="R8" s="46">
        <f>S7+S8+S9</f>
        <v>2</v>
      </c>
      <c r="S8" s="47">
        <f>IF(T8&gt;V8,1,0)</f>
        <v>1</v>
      </c>
      <c r="T8" s="4">
        <v>25</v>
      </c>
      <c r="U8" s="47" t="str">
        <f>IF(T8="","","－")</f>
        <v>－</v>
      </c>
      <c r="V8" s="4">
        <v>20</v>
      </c>
      <c r="W8" s="47">
        <f>IF(T8&lt;V8,1,0)</f>
        <v>0</v>
      </c>
      <c r="X8" s="48">
        <f>W7+W8+W9</f>
        <v>0</v>
      </c>
      <c r="Y8" s="46">
        <f>Z7+Z8+Z9</f>
        <v>2</v>
      </c>
      <c r="Z8" s="47">
        <f>IF(AA8&gt;AC8,1,0)</f>
        <v>1</v>
      </c>
      <c r="AA8" s="4">
        <v>25</v>
      </c>
      <c r="AB8" s="47" t="str">
        <f>IF(AA8="","","－")</f>
        <v>－</v>
      </c>
      <c r="AC8" s="4">
        <v>16</v>
      </c>
      <c r="AD8" s="47">
        <f>IF(AA8&lt;AC8,1,0)</f>
        <v>0</v>
      </c>
      <c r="AE8" s="48">
        <f>AD7+AD8+AD9</f>
        <v>0</v>
      </c>
      <c r="AF8" s="46">
        <f>AG7+AG8+AG9</f>
        <v>2</v>
      </c>
      <c r="AG8" s="47">
        <f>IF(AH8&gt;AJ8,1,0)</f>
        <v>1</v>
      </c>
      <c r="AH8" s="4">
        <v>25</v>
      </c>
      <c r="AI8" s="47" t="str">
        <f>IF(AH8="","","－")</f>
        <v>－</v>
      </c>
      <c r="AJ8" s="4">
        <v>11</v>
      </c>
      <c r="AK8" s="47">
        <f>IF(AH8&lt;AJ8,1,0)</f>
        <v>0</v>
      </c>
      <c r="AL8" s="48">
        <f>AK7+AK8+AK9</f>
        <v>0</v>
      </c>
      <c r="AM8" s="108">
        <f>SUM(M7:M9,T7:T9,F7:F9,AA7:AA9,AH7:AH9)</f>
        <v>200</v>
      </c>
      <c r="AN8" s="109"/>
      <c r="AO8" s="103"/>
      <c r="AP8" s="103"/>
      <c r="AQ8" s="113"/>
    </row>
    <row r="9" spans="2:44" ht="13" customHeight="1" x14ac:dyDescent="0.15">
      <c r="B9" s="62"/>
      <c r="C9" s="58"/>
      <c r="D9" s="47"/>
      <c r="E9" s="47"/>
      <c r="F9" s="47"/>
      <c r="G9" s="47"/>
      <c r="H9" s="47"/>
      <c r="I9" s="47"/>
      <c r="J9" s="48"/>
      <c r="K9" s="46"/>
      <c r="L9" s="47">
        <f>IF(M9&gt;O9,1,0)</f>
        <v>0</v>
      </c>
      <c r="M9" s="4"/>
      <c r="N9" s="47" t="str">
        <f>IF(M9="","","－")</f>
        <v/>
      </c>
      <c r="O9" s="4"/>
      <c r="P9" s="47">
        <f>IF(M9&lt;O9,1,0)</f>
        <v>0</v>
      </c>
      <c r="Q9" s="48"/>
      <c r="R9" s="46"/>
      <c r="S9" s="47">
        <f>IF(T9&gt;V9,1,0)</f>
        <v>0</v>
      </c>
      <c r="T9" s="4"/>
      <c r="U9" s="47" t="str">
        <f>IF(T9="","","－")</f>
        <v/>
      </c>
      <c r="V9" s="4"/>
      <c r="W9" s="47">
        <f>IF(T9&lt;V9,1,0)</f>
        <v>0</v>
      </c>
      <c r="X9" s="48"/>
      <c r="Y9" s="46"/>
      <c r="Z9" s="47">
        <f>IF(AA9&gt;AC9,1,0)</f>
        <v>0</v>
      </c>
      <c r="AA9" s="4"/>
      <c r="AB9" s="47" t="str">
        <f>IF(AA9="","","－")</f>
        <v/>
      </c>
      <c r="AC9" s="4"/>
      <c r="AD9" s="47">
        <f>IF(AA9&lt;AC9,1,0)</f>
        <v>0</v>
      </c>
      <c r="AE9" s="48"/>
      <c r="AF9" s="46"/>
      <c r="AG9" s="47">
        <f>IF(AH9&gt;AJ9,1,0)</f>
        <v>0</v>
      </c>
      <c r="AH9" s="4"/>
      <c r="AI9" s="47" t="str">
        <f>IF(AH9="","","－")</f>
        <v/>
      </c>
      <c r="AJ9" s="4"/>
      <c r="AK9" s="47">
        <f>IF(AH9&lt;AJ9,1,0)</f>
        <v>0</v>
      </c>
      <c r="AL9" s="48"/>
      <c r="AM9" s="108">
        <f>SUM(O7:O9,V7:V9,H7:H9,AC7:AC9,AJ7:AJ9)</f>
        <v>126</v>
      </c>
      <c r="AN9" s="110"/>
      <c r="AO9" s="104"/>
      <c r="AP9" s="104"/>
      <c r="AQ9" s="113"/>
    </row>
    <row r="10" spans="2:44" ht="13" customHeight="1" x14ac:dyDescent="0.15">
      <c r="B10" s="62"/>
      <c r="C10" s="59"/>
      <c r="D10" s="50"/>
      <c r="E10" s="50"/>
      <c r="F10" s="50"/>
      <c r="G10" s="50"/>
      <c r="H10" s="50"/>
      <c r="I10" s="50"/>
      <c r="J10" s="51"/>
      <c r="K10" s="49"/>
      <c r="L10" s="50"/>
      <c r="M10" s="50"/>
      <c r="N10" s="50"/>
      <c r="O10" s="50"/>
      <c r="P10" s="50"/>
      <c r="Q10" s="51"/>
      <c r="R10" s="49"/>
      <c r="S10" s="50"/>
      <c r="T10" s="50"/>
      <c r="U10" s="50"/>
      <c r="V10" s="50"/>
      <c r="W10" s="50"/>
      <c r="X10" s="51"/>
      <c r="Y10" s="49"/>
      <c r="Z10" s="50"/>
      <c r="AA10" s="50"/>
      <c r="AB10" s="50"/>
      <c r="AC10" s="50"/>
      <c r="AD10" s="50"/>
      <c r="AE10" s="51"/>
      <c r="AF10" s="49"/>
      <c r="AG10" s="50"/>
      <c r="AH10" s="50"/>
      <c r="AI10" s="50"/>
      <c r="AJ10" s="50"/>
      <c r="AK10" s="50"/>
      <c r="AL10" s="51"/>
      <c r="AM10" s="111">
        <f>IF(AM9&gt;0,AM8/AM9,"-")</f>
        <v>1.5873015873015872</v>
      </c>
      <c r="AN10" s="110"/>
      <c r="AO10" s="111" t="str">
        <f>IF(AP6&gt;0,AO6/AP6,"-")</f>
        <v>-</v>
      </c>
      <c r="AP10" s="109"/>
      <c r="AQ10" s="114"/>
    </row>
    <row r="11" spans="2:44" ht="13" customHeight="1" x14ac:dyDescent="0.15">
      <c r="B11" s="64"/>
      <c r="C11" s="72"/>
      <c r="D11" s="47" t="str">
        <f>IF(OR(D13&gt;=2,J13&gt;=2),IF(D13&gt;J13,"○","●"),"-")</f>
        <v>●</v>
      </c>
      <c r="E11" s="44"/>
      <c r="F11" s="44"/>
      <c r="G11" s="44"/>
      <c r="H11" s="44"/>
      <c r="I11" s="44"/>
      <c r="J11" s="45"/>
      <c r="K11" s="43"/>
      <c r="L11" s="44"/>
      <c r="M11" s="44"/>
      <c r="N11" s="44"/>
      <c r="O11" s="44"/>
      <c r="P11" s="44"/>
      <c r="Q11" s="45"/>
      <c r="R11" s="46" t="str">
        <f>IF(OR(R13&gt;=2,X13&gt;=2),IF(R13&gt;X13,"○","●"),"-")</f>
        <v>○</v>
      </c>
      <c r="S11" s="47"/>
      <c r="T11" s="47"/>
      <c r="U11" s="47"/>
      <c r="V11" s="47"/>
      <c r="W11" s="47"/>
      <c r="X11" s="48"/>
      <c r="Y11" s="46" t="str">
        <f>IF(OR(Y13&gt;=2,AE13&gt;=2),IF(Y13&gt;AE13,"○","●"),"-")</f>
        <v>○</v>
      </c>
      <c r="Z11" s="47"/>
      <c r="AA11" s="47"/>
      <c r="AB11" s="47"/>
      <c r="AC11" s="47"/>
      <c r="AD11" s="47"/>
      <c r="AE11" s="48"/>
      <c r="AF11" s="46" t="str">
        <f>IF(OR(AF13&gt;=2,AL13&gt;=2),IF(AF13&gt;AL13,"○","●"),"-")</f>
        <v>○</v>
      </c>
      <c r="AG11" s="47"/>
      <c r="AH11" s="47"/>
      <c r="AI11" s="47"/>
      <c r="AJ11" s="47"/>
      <c r="AK11" s="47"/>
      <c r="AL11" s="48"/>
      <c r="AM11" s="101">
        <f>COUNTIF(D11:AL11,"○")</f>
        <v>3</v>
      </c>
      <c r="AN11" s="101">
        <f>COUNTIF(D11:AL11,"●")</f>
        <v>1</v>
      </c>
      <c r="AO11" s="101">
        <f>D13+K13+R13+Y13+AF13</f>
        <v>6</v>
      </c>
      <c r="AP11" s="101">
        <f>J13+Q13+X13+AE13+AL13</f>
        <v>2</v>
      </c>
      <c r="AQ11" s="112">
        <v>2</v>
      </c>
    </row>
    <row r="12" spans="2:44" ht="13" customHeight="1" x14ac:dyDescent="0.15">
      <c r="B12" s="62"/>
      <c r="C12" s="58"/>
      <c r="D12" s="3"/>
      <c r="E12" s="47">
        <f>IF(F12&gt;H12,1,0)</f>
        <v>0</v>
      </c>
      <c r="F12" s="47">
        <f>IF(O7="","",O7)</f>
        <v>22</v>
      </c>
      <c r="G12" s="47" t="str">
        <f>IF(N7="","",N7)</f>
        <v>－</v>
      </c>
      <c r="H12" s="47">
        <f>IF(M7="","",M7)</f>
        <v>25</v>
      </c>
      <c r="I12" s="47">
        <f>IF(F12&lt;H12,1,0)</f>
        <v>1</v>
      </c>
      <c r="J12" s="48"/>
      <c r="K12" s="46"/>
      <c r="L12" s="47"/>
      <c r="M12" s="47"/>
      <c r="N12" s="47"/>
      <c r="O12" s="47"/>
      <c r="P12" s="47"/>
      <c r="Q12" s="48"/>
      <c r="R12" s="3"/>
      <c r="S12" s="47">
        <f>IF(T12&gt;V12,1,0)</f>
        <v>1</v>
      </c>
      <c r="T12" s="4">
        <v>25</v>
      </c>
      <c r="U12" s="47" t="str">
        <f>IF(T12="","","－")</f>
        <v>－</v>
      </c>
      <c r="V12" s="4">
        <v>18</v>
      </c>
      <c r="W12" s="47">
        <f>IF(T12&lt;V12,1,0)</f>
        <v>0</v>
      </c>
      <c r="X12" s="48"/>
      <c r="Y12" s="3"/>
      <c r="Z12" s="47">
        <f>IF(AA12&gt;AC12,1,0)</f>
        <v>1</v>
      </c>
      <c r="AA12" s="4">
        <v>25</v>
      </c>
      <c r="AB12" s="47" t="str">
        <f>IF(AA12="","","－")</f>
        <v>－</v>
      </c>
      <c r="AC12" s="4">
        <v>7</v>
      </c>
      <c r="AD12" s="47">
        <f>IF(AA12&lt;AC12,1,0)</f>
        <v>0</v>
      </c>
      <c r="AE12" s="48"/>
      <c r="AF12" s="3"/>
      <c r="AG12" s="47">
        <f>IF(AH12&gt;AJ12,1,0)</f>
        <v>1</v>
      </c>
      <c r="AH12" s="4">
        <v>25</v>
      </c>
      <c r="AI12" s="47" t="str">
        <f>IF(AH12="","","－")</f>
        <v>－</v>
      </c>
      <c r="AJ12" s="4">
        <v>11</v>
      </c>
      <c r="AK12" s="47">
        <f>IF(AH12&lt;AJ12,1,0)</f>
        <v>0</v>
      </c>
      <c r="AL12" s="48"/>
      <c r="AM12" s="102"/>
      <c r="AN12" s="102"/>
      <c r="AO12" s="103"/>
      <c r="AP12" s="103"/>
      <c r="AQ12" s="113"/>
    </row>
    <row r="13" spans="2:44" ht="13" customHeight="1" x14ac:dyDescent="0.15">
      <c r="B13" s="62">
        <v>2</v>
      </c>
      <c r="C13" s="73" t="s">
        <v>156</v>
      </c>
      <c r="D13" s="47">
        <f>E12+E13+E14</f>
        <v>0</v>
      </c>
      <c r="E13" s="47">
        <f>IF(F13&gt;H13,1,0)</f>
        <v>0</v>
      </c>
      <c r="F13" s="47">
        <f>IF(O8="","",O8)</f>
        <v>19</v>
      </c>
      <c r="G13" s="47" t="str">
        <f>IF(N8="","",N8)</f>
        <v>－</v>
      </c>
      <c r="H13" s="47">
        <f>IF(M8="","",M8)</f>
        <v>25</v>
      </c>
      <c r="I13" s="47">
        <f>IF(F13&lt;H13,1,0)</f>
        <v>1</v>
      </c>
      <c r="J13" s="48">
        <f>I12+I13+I14</f>
        <v>2</v>
      </c>
      <c r="K13" s="46"/>
      <c r="L13" s="47"/>
      <c r="M13" s="47"/>
      <c r="N13" s="47"/>
      <c r="O13" s="47"/>
      <c r="P13" s="47"/>
      <c r="Q13" s="48"/>
      <c r="R13" s="46">
        <f>S12+S13+S14</f>
        <v>2</v>
      </c>
      <c r="S13" s="47">
        <f>IF(T13&gt;V13,1,0)</f>
        <v>1</v>
      </c>
      <c r="T13" s="4">
        <v>25</v>
      </c>
      <c r="U13" s="47" t="str">
        <f>IF(T13="","","－")</f>
        <v>－</v>
      </c>
      <c r="V13" s="4">
        <v>23</v>
      </c>
      <c r="W13" s="47">
        <f>IF(T13&lt;V13,1,0)</f>
        <v>0</v>
      </c>
      <c r="X13" s="48">
        <f>W12+W13+W14</f>
        <v>0</v>
      </c>
      <c r="Y13" s="46">
        <f>Z12+Z13+Z14</f>
        <v>2</v>
      </c>
      <c r="Z13" s="47">
        <f>IF(AA13&gt;AC13,1,0)</f>
        <v>1</v>
      </c>
      <c r="AA13" s="4">
        <v>25</v>
      </c>
      <c r="AB13" s="47" t="str">
        <f>IF(AA13="","","－")</f>
        <v>－</v>
      </c>
      <c r="AC13" s="4">
        <v>12</v>
      </c>
      <c r="AD13" s="47">
        <f>IF(AA13&lt;AC13,1,0)</f>
        <v>0</v>
      </c>
      <c r="AE13" s="48">
        <f>AD12+AD13+AD14</f>
        <v>0</v>
      </c>
      <c r="AF13" s="46">
        <f>AG12+AG13+AG14</f>
        <v>2</v>
      </c>
      <c r="AG13" s="47">
        <f>IF(AH13&gt;AJ13,1,0)</f>
        <v>1</v>
      </c>
      <c r="AH13" s="4">
        <v>25</v>
      </c>
      <c r="AI13" s="47" t="str">
        <f>IF(AH13="","","－")</f>
        <v>－</v>
      </c>
      <c r="AJ13" s="4">
        <v>21</v>
      </c>
      <c r="AK13" s="47">
        <f>IF(AH13&lt;AJ13,1,0)</f>
        <v>0</v>
      </c>
      <c r="AL13" s="48">
        <f>AK12+AK13+AK14</f>
        <v>0</v>
      </c>
      <c r="AM13" s="108">
        <f>SUM(M12:M14,T12:T14,F12:F14,AA12:AA14,AH12:AH14)</f>
        <v>191</v>
      </c>
      <c r="AN13" s="109"/>
      <c r="AO13" s="103"/>
      <c r="AP13" s="103"/>
      <c r="AQ13" s="113"/>
    </row>
    <row r="14" spans="2:44" ht="13" customHeight="1" x14ac:dyDescent="0.15">
      <c r="B14" s="62"/>
      <c r="C14" s="58"/>
      <c r="D14" s="47"/>
      <c r="E14" s="47">
        <f>IF(F14&gt;H14,1,0)</f>
        <v>0</v>
      </c>
      <c r="F14" s="47" t="str">
        <f>IF(O9="","",O9)</f>
        <v/>
      </c>
      <c r="G14" s="47" t="str">
        <f>IF(N9="","",N9)</f>
        <v/>
      </c>
      <c r="H14" s="47" t="str">
        <f>IF(M9="","",M9)</f>
        <v/>
      </c>
      <c r="I14" s="47">
        <f>IF(F14&lt;H14,1,0)</f>
        <v>0</v>
      </c>
      <c r="J14" s="48"/>
      <c r="K14" s="46"/>
      <c r="L14" s="47"/>
      <c r="M14" s="47"/>
      <c r="N14" s="47"/>
      <c r="O14" s="47"/>
      <c r="P14" s="47"/>
      <c r="Q14" s="48"/>
      <c r="R14" s="46"/>
      <c r="S14" s="47">
        <f>IF(T14&gt;V14,1,0)</f>
        <v>0</v>
      </c>
      <c r="T14" s="4"/>
      <c r="U14" s="47" t="str">
        <f>IF(T14="","","－")</f>
        <v/>
      </c>
      <c r="V14" s="4"/>
      <c r="W14" s="47">
        <f>IF(T14&lt;V14,1,0)</f>
        <v>0</v>
      </c>
      <c r="X14" s="48"/>
      <c r="Y14" s="46"/>
      <c r="Z14" s="47">
        <f>IF(AA14&gt;AC14,1,0)</f>
        <v>0</v>
      </c>
      <c r="AA14" s="4"/>
      <c r="AB14" s="47" t="str">
        <f>IF(AA14="","","－")</f>
        <v/>
      </c>
      <c r="AC14" s="4"/>
      <c r="AD14" s="47">
        <f>IF(AA14&lt;AC14,1,0)</f>
        <v>0</v>
      </c>
      <c r="AE14" s="48"/>
      <c r="AF14" s="46"/>
      <c r="AG14" s="47">
        <f>IF(AH14&gt;AJ14,1,0)</f>
        <v>0</v>
      </c>
      <c r="AH14" s="4"/>
      <c r="AI14" s="47" t="str">
        <f>IF(AH14="","","－")</f>
        <v/>
      </c>
      <c r="AJ14" s="4"/>
      <c r="AK14" s="47">
        <f>IF(AH14&lt;AJ14,1,0)</f>
        <v>0</v>
      </c>
      <c r="AL14" s="48"/>
      <c r="AM14" s="108">
        <f>SUM(O12:O14,V12:V14,H12:H14,AC12:AC14,AJ12:AJ14)</f>
        <v>142</v>
      </c>
      <c r="AN14" s="110"/>
      <c r="AO14" s="104"/>
      <c r="AP14" s="104"/>
      <c r="AQ14" s="113"/>
    </row>
    <row r="15" spans="2:44" ht="13" customHeight="1" x14ac:dyDescent="0.15">
      <c r="B15" s="65"/>
      <c r="C15" s="59"/>
      <c r="D15" s="50"/>
      <c r="E15" s="50"/>
      <c r="F15" s="50"/>
      <c r="G15" s="50"/>
      <c r="H15" s="50"/>
      <c r="I15" s="50"/>
      <c r="J15" s="51"/>
      <c r="K15" s="49"/>
      <c r="L15" s="50"/>
      <c r="M15" s="50"/>
      <c r="N15" s="50"/>
      <c r="O15" s="50"/>
      <c r="P15" s="50"/>
      <c r="Q15" s="51"/>
      <c r="R15" s="49"/>
      <c r="S15" s="50"/>
      <c r="T15" s="50"/>
      <c r="U15" s="50"/>
      <c r="V15" s="50"/>
      <c r="W15" s="50"/>
      <c r="X15" s="51"/>
      <c r="Y15" s="49"/>
      <c r="Z15" s="50"/>
      <c r="AA15" s="50"/>
      <c r="AB15" s="50"/>
      <c r="AC15" s="50"/>
      <c r="AD15" s="50"/>
      <c r="AE15" s="51"/>
      <c r="AF15" s="49"/>
      <c r="AG15" s="50"/>
      <c r="AH15" s="50"/>
      <c r="AI15" s="50"/>
      <c r="AJ15" s="50"/>
      <c r="AK15" s="50"/>
      <c r="AL15" s="51"/>
      <c r="AM15" s="111">
        <f>IF(AM14&gt;0,AM13/AM14,"-")</f>
        <v>1.3450704225352113</v>
      </c>
      <c r="AN15" s="110"/>
      <c r="AO15" s="111">
        <f>IF(AP11&gt;0,AO11/AP11,"-")</f>
        <v>3</v>
      </c>
      <c r="AP15" s="109"/>
      <c r="AQ15" s="114"/>
    </row>
    <row r="16" spans="2:44" ht="13" customHeight="1" x14ac:dyDescent="0.15">
      <c r="B16" s="62"/>
      <c r="C16" s="72"/>
      <c r="D16" s="47" t="str">
        <f>IF(OR(D18&gt;=2,J18&gt;=2),IF(D18&gt;J18,"○","●"),"-")</f>
        <v>●</v>
      </c>
      <c r="E16" s="44"/>
      <c r="F16" s="44"/>
      <c r="G16" s="44"/>
      <c r="H16" s="44"/>
      <c r="I16" s="44"/>
      <c r="J16" s="45"/>
      <c r="K16" s="47" t="str">
        <f>IF(OR(K18&gt;=2,Q18&gt;=2),IF(K18&gt;Q18,"○","●"),"-")</f>
        <v>●</v>
      </c>
      <c r="L16" s="44"/>
      <c r="M16" s="44"/>
      <c r="N16" s="44"/>
      <c r="O16" s="44"/>
      <c r="P16" s="44"/>
      <c r="Q16" s="45"/>
      <c r="R16" s="43"/>
      <c r="S16" s="44"/>
      <c r="T16" s="44"/>
      <c r="U16" s="44"/>
      <c r="V16" s="44"/>
      <c r="W16" s="44"/>
      <c r="X16" s="45"/>
      <c r="Y16" s="46" t="str">
        <f>IF(OR(Y18&gt;=2,AE18&gt;=2),IF(Y18&gt;AE18,"○","●"),"-")</f>
        <v>○</v>
      </c>
      <c r="Z16" s="47"/>
      <c r="AA16" s="47"/>
      <c r="AB16" s="47"/>
      <c r="AC16" s="47"/>
      <c r="AD16" s="47"/>
      <c r="AE16" s="48"/>
      <c r="AF16" s="46" t="str">
        <f>IF(OR(AF18&gt;=2,AL18&gt;=2),IF(AF18&gt;AL18,"○","●"),"-")</f>
        <v>●</v>
      </c>
      <c r="AG16" s="47"/>
      <c r="AH16" s="47"/>
      <c r="AI16" s="47"/>
      <c r="AJ16" s="47"/>
      <c r="AK16" s="47"/>
      <c r="AL16" s="48"/>
      <c r="AM16" s="101">
        <f>COUNTIF(D16:AL16,"○")</f>
        <v>1</v>
      </c>
      <c r="AN16" s="101">
        <f>COUNTIF(D16:AL16,"●")</f>
        <v>3</v>
      </c>
      <c r="AO16" s="101">
        <f>D18+K18+R18+Y18+AF18</f>
        <v>2</v>
      </c>
      <c r="AP16" s="101">
        <f>J18+Q18+X18+AE18+AL18</f>
        <v>7</v>
      </c>
      <c r="AQ16" s="112">
        <v>4</v>
      </c>
    </row>
    <row r="17" spans="2:43" ht="13" customHeight="1" x14ac:dyDescent="0.15">
      <c r="B17" s="62"/>
      <c r="C17" s="58"/>
      <c r="D17" s="3"/>
      <c r="E17" s="47">
        <f>IF(F17&gt;H17,1,0)</f>
        <v>0</v>
      </c>
      <c r="F17" s="47">
        <f>IF(V7="","",V7)</f>
        <v>17</v>
      </c>
      <c r="G17" s="47" t="str">
        <f>IF(U7="","",U7)</f>
        <v>－</v>
      </c>
      <c r="H17" s="47">
        <f>IF(T7="","",T7)</f>
        <v>25</v>
      </c>
      <c r="I17" s="47">
        <f>IF(F17&lt;H17,1,0)</f>
        <v>1</v>
      </c>
      <c r="J17" s="48"/>
      <c r="K17" s="3"/>
      <c r="L17" s="47">
        <f>IF(M17&gt;O17,1,0)</f>
        <v>0</v>
      </c>
      <c r="M17" s="47">
        <f>IF(V12="","",V12)</f>
        <v>18</v>
      </c>
      <c r="N17" s="47" t="str">
        <f>IF(U12="","",U12)</f>
        <v>－</v>
      </c>
      <c r="O17" s="47">
        <f>IF(T12="","",T12)</f>
        <v>25</v>
      </c>
      <c r="P17" s="47">
        <f>IF(M17&lt;O17,1,0)</f>
        <v>1</v>
      </c>
      <c r="Q17" s="48"/>
      <c r="R17" s="46"/>
      <c r="S17" s="47"/>
      <c r="T17" s="47"/>
      <c r="U17" s="47"/>
      <c r="V17" s="47"/>
      <c r="W17" s="47"/>
      <c r="X17" s="48"/>
      <c r="Y17" s="3"/>
      <c r="Z17" s="47">
        <f>IF(AA17&gt;AC17,1,0)</f>
        <v>1</v>
      </c>
      <c r="AA17" s="4">
        <v>25</v>
      </c>
      <c r="AB17" s="47" t="str">
        <f>IF(AA17="","","－")</f>
        <v>－</v>
      </c>
      <c r="AC17" s="4">
        <v>22</v>
      </c>
      <c r="AD17" s="47">
        <f>IF(AA17&lt;AC17,1,0)</f>
        <v>0</v>
      </c>
      <c r="AE17" s="48"/>
      <c r="AF17" s="3"/>
      <c r="AG17" s="47">
        <f>IF(AH17&gt;AJ17,1,0)</f>
        <v>0</v>
      </c>
      <c r="AH17" s="4">
        <v>23</v>
      </c>
      <c r="AI17" s="47" t="str">
        <f>IF(AH17="","","－")</f>
        <v>－</v>
      </c>
      <c r="AJ17" s="4">
        <v>25</v>
      </c>
      <c r="AK17" s="47">
        <f>IF(AH17&lt;AJ17,1,0)</f>
        <v>1</v>
      </c>
      <c r="AL17" s="48"/>
      <c r="AM17" s="102"/>
      <c r="AN17" s="102"/>
      <c r="AO17" s="103"/>
      <c r="AP17" s="103"/>
      <c r="AQ17" s="113"/>
    </row>
    <row r="18" spans="2:43" ht="13" customHeight="1" x14ac:dyDescent="0.15">
      <c r="B18" s="62">
        <v>3</v>
      </c>
      <c r="C18" s="73" t="s">
        <v>157</v>
      </c>
      <c r="D18" s="47">
        <f>E17+E18+E19</f>
        <v>0</v>
      </c>
      <c r="E18" s="47">
        <f>IF(F18&gt;H18,1,0)</f>
        <v>0</v>
      </c>
      <c r="F18" s="47">
        <f>IF(V8="","",V8)</f>
        <v>20</v>
      </c>
      <c r="G18" s="47" t="str">
        <f>IF(U8="","",U8)</f>
        <v>－</v>
      </c>
      <c r="H18" s="47">
        <f>IF(T8="","",T8)</f>
        <v>25</v>
      </c>
      <c r="I18" s="47">
        <f>IF(F18&lt;H18,1,0)</f>
        <v>1</v>
      </c>
      <c r="J18" s="48">
        <f>I17+I18+I19</f>
        <v>2</v>
      </c>
      <c r="K18" s="47">
        <f>L17+L18+L19</f>
        <v>0</v>
      </c>
      <c r="L18" s="47">
        <f>IF(M18&gt;O18,1,0)</f>
        <v>0</v>
      </c>
      <c r="M18" s="47">
        <f>IF(V13="","",V13)</f>
        <v>23</v>
      </c>
      <c r="N18" s="47" t="str">
        <f>IF(U13="","",U13)</f>
        <v>－</v>
      </c>
      <c r="O18" s="47">
        <f>IF(T13="","",T13)</f>
        <v>25</v>
      </c>
      <c r="P18" s="47">
        <f>IF(M18&lt;O18,1,0)</f>
        <v>1</v>
      </c>
      <c r="Q18" s="48">
        <f>P17+P18+P19</f>
        <v>2</v>
      </c>
      <c r="R18" s="46"/>
      <c r="S18" s="47"/>
      <c r="T18" s="47"/>
      <c r="U18" s="47"/>
      <c r="V18" s="47"/>
      <c r="W18" s="47"/>
      <c r="X18" s="48"/>
      <c r="Y18" s="46">
        <f>Z17+Z18+Z19</f>
        <v>2</v>
      </c>
      <c r="Z18" s="47">
        <f>IF(AA18&gt;AC18,1,0)</f>
        <v>0</v>
      </c>
      <c r="AA18" s="4">
        <v>16</v>
      </c>
      <c r="AB18" s="47" t="str">
        <f>IF(AA18="","","－")</f>
        <v>－</v>
      </c>
      <c r="AC18" s="4">
        <v>25</v>
      </c>
      <c r="AD18" s="47">
        <f>IF(AA18&lt;AC18,1,0)</f>
        <v>1</v>
      </c>
      <c r="AE18" s="48">
        <f>AD17+AD18+AD19</f>
        <v>1</v>
      </c>
      <c r="AF18" s="46">
        <f>AG17+AG18+AG19</f>
        <v>0</v>
      </c>
      <c r="AG18" s="47">
        <f>IF(AH18&gt;AJ18,1,0)</f>
        <v>0</v>
      </c>
      <c r="AH18" s="4">
        <v>14</v>
      </c>
      <c r="AI18" s="47" t="str">
        <f>IF(AH18="","","－")</f>
        <v>－</v>
      </c>
      <c r="AJ18" s="4">
        <v>25</v>
      </c>
      <c r="AK18" s="47">
        <f>IF(AH18&lt;AJ18,1,0)</f>
        <v>1</v>
      </c>
      <c r="AL18" s="48">
        <f>AK17+AK18+AK19</f>
        <v>2</v>
      </c>
      <c r="AM18" s="108">
        <f>SUM(M17:M19,T17:T19,F17:F19,AA17:AA19,AH17:AH19)</f>
        <v>181</v>
      </c>
      <c r="AN18" s="109"/>
      <c r="AO18" s="103"/>
      <c r="AP18" s="103"/>
      <c r="AQ18" s="113"/>
    </row>
    <row r="19" spans="2:43" ht="13" customHeight="1" x14ac:dyDescent="0.15">
      <c r="B19" s="62"/>
      <c r="C19" s="58"/>
      <c r="D19" s="47"/>
      <c r="E19" s="47">
        <f>IF(F19&gt;H19,1,0)</f>
        <v>0</v>
      </c>
      <c r="F19" s="47" t="str">
        <f>IF(V9="","",V9)</f>
        <v/>
      </c>
      <c r="G19" s="47" t="str">
        <f>IF(U9="","",U9)</f>
        <v/>
      </c>
      <c r="H19" s="47" t="str">
        <f>IF(T9="","",T9)</f>
        <v/>
      </c>
      <c r="I19" s="47">
        <f>IF(F19&lt;H19,1,0)</f>
        <v>0</v>
      </c>
      <c r="J19" s="48"/>
      <c r="K19" s="47"/>
      <c r="L19" s="47">
        <f>IF(M19&gt;O19,1,0)</f>
        <v>0</v>
      </c>
      <c r="M19" s="47" t="str">
        <f>IF(V14="","",V14)</f>
        <v/>
      </c>
      <c r="N19" s="47" t="str">
        <f>IF(U14="","",U14)</f>
        <v/>
      </c>
      <c r="O19" s="47" t="str">
        <f>IF(T14="","",T14)</f>
        <v/>
      </c>
      <c r="P19" s="47">
        <f>IF(M19&lt;O19,1,0)</f>
        <v>0</v>
      </c>
      <c r="Q19" s="48"/>
      <c r="R19" s="46"/>
      <c r="S19" s="47"/>
      <c r="T19" s="47"/>
      <c r="U19" s="47"/>
      <c r="V19" s="47"/>
      <c r="W19" s="47"/>
      <c r="X19" s="48"/>
      <c r="Y19" s="46"/>
      <c r="Z19" s="47">
        <f>IF(AA19&gt;AC19,1,0)</f>
        <v>1</v>
      </c>
      <c r="AA19" s="4">
        <v>25</v>
      </c>
      <c r="AB19" s="47" t="str">
        <f>IF(AA19="","","－")</f>
        <v>－</v>
      </c>
      <c r="AC19" s="4">
        <v>20</v>
      </c>
      <c r="AD19" s="47">
        <f>IF(AA19&lt;AC19,1,0)</f>
        <v>0</v>
      </c>
      <c r="AE19" s="48"/>
      <c r="AF19" s="46"/>
      <c r="AG19" s="47">
        <f>IF(AH19&gt;AJ19,1,0)</f>
        <v>0</v>
      </c>
      <c r="AH19" s="4"/>
      <c r="AI19" s="47" t="str">
        <f>IF(AH19="","","－")</f>
        <v/>
      </c>
      <c r="AJ19" s="4"/>
      <c r="AK19" s="47">
        <f>IF(AH19&lt;AJ19,1,0)</f>
        <v>0</v>
      </c>
      <c r="AL19" s="48"/>
      <c r="AM19" s="108">
        <f>SUM(O17:O19,V17:V19,H17:H19,AC17:AC19,AJ17:AJ19)</f>
        <v>217</v>
      </c>
      <c r="AN19" s="110"/>
      <c r="AO19" s="104"/>
      <c r="AP19" s="104"/>
      <c r="AQ19" s="113"/>
    </row>
    <row r="20" spans="2:43" ht="13" customHeight="1" x14ac:dyDescent="0.15">
      <c r="B20" s="62"/>
      <c r="C20" s="59"/>
      <c r="D20" s="50"/>
      <c r="E20" s="50"/>
      <c r="F20" s="50"/>
      <c r="G20" s="50"/>
      <c r="H20" s="50"/>
      <c r="I20" s="50"/>
      <c r="J20" s="51"/>
      <c r="K20" s="50"/>
      <c r="L20" s="50"/>
      <c r="M20" s="50"/>
      <c r="N20" s="50"/>
      <c r="O20" s="50"/>
      <c r="P20" s="50"/>
      <c r="Q20" s="51"/>
      <c r="R20" s="49"/>
      <c r="S20" s="50"/>
      <c r="T20" s="50"/>
      <c r="U20" s="50"/>
      <c r="V20" s="50"/>
      <c r="W20" s="50"/>
      <c r="X20" s="51"/>
      <c r="Y20" s="49"/>
      <c r="Z20" s="50"/>
      <c r="AA20" s="50"/>
      <c r="AB20" s="50"/>
      <c r="AC20" s="50"/>
      <c r="AD20" s="50"/>
      <c r="AE20" s="51"/>
      <c r="AF20" s="49"/>
      <c r="AG20" s="50"/>
      <c r="AH20" s="50"/>
      <c r="AI20" s="50"/>
      <c r="AJ20" s="50"/>
      <c r="AK20" s="50"/>
      <c r="AL20" s="51"/>
      <c r="AM20" s="111">
        <f>IF(AM19&gt;0,AM18/AM19,"-")</f>
        <v>0.83410138248847931</v>
      </c>
      <c r="AN20" s="110"/>
      <c r="AO20" s="111">
        <f>IF(AP16&gt;0,AO16/AP16,"-")</f>
        <v>0.2857142857142857</v>
      </c>
      <c r="AP20" s="109"/>
      <c r="AQ20" s="114"/>
    </row>
    <row r="21" spans="2:43" ht="13" customHeight="1" x14ac:dyDescent="0.15">
      <c r="B21" s="64"/>
      <c r="C21" s="72"/>
      <c r="D21" s="47" t="str">
        <f>IF(OR(D23&gt;=2,J23&gt;=2),IF(D23&gt;J23,"○","●"),"-")</f>
        <v>●</v>
      </c>
      <c r="E21" s="44"/>
      <c r="F21" s="44"/>
      <c r="G21" s="44"/>
      <c r="H21" s="44"/>
      <c r="I21" s="44"/>
      <c r="J21" s="45"/>
      <c r="K21" s="47" t="str">
        <f>IF(OR(K23&gt;=2,Q23&gt;=2),IF(K23&gt;Q23,"○","●"),"-")</f>
        <v>●</v>
      </c>
      <c r="L21" s="44"/>
      <c r="M21" s="44"/>
      <c r="N21" s="44"/>
      <c r="O21" s="44"/>
      <c r="P21" s="44"/>
      <c r="Q21" s="45"/>
      <c r="R21" s="47" t="str">
        <f>IF(OR(R23&gt;=2,X23&gt;=2),IF(R23&gt;X23,"○","●"),"-")</f>
        <v>●</v>
      </c>
      <c r="S21" s="44"/>
      <c r="T21" s="44"/>
      <c r="U21" s="44"/>
      <c r="V21" s="44"/>
      <c r="W21" s="44"/>
      <c r="X21" s="45"/>
      <c r="Y21" s="43"/>
      <c r="Z21" s="44"/>
      <c r="AA21" s="44"/>
      <c r="AB21" s="44"/>
      <c r="AC21" s="44"/>
      <c r="AD21" s="44"/>
      <c r="AE21" s="45"/>
      <c r="AF21" s="46" t="str">
        <f>IF(OR(AF23&gt;=2,AL23&gt;=2),IF(AF23&gt;AL23,"○","●"),"-")</f>
        <v>●</v>
      </c>
      <c r="AG21" s="47"/>
      <c r="AH21" s="47"/>
      <c r="AI21" s="47"/>
      <c r="AJ21" s="47"/>
      <c r="AK21" s="47"/>
      <c r="AL21" s="48"/>
      <c r="AM21" s="101">
        <f>COUNTIF(D21:AL21,"○")</f>
        <v>0</v>
      </c>
      <c r="AN21" s="101">
        <f>COUNTIF(D21:AL21,"●")</f>
        <v>4</v>
      </c>
      <c r="AO21" s="101">
        <f>D23+K23+R23+Y23+AF23</f>
        <v>1</v>
      </c>
      <c r="AP21" s="101">
        <f>J23+Q23+X23+AE23+AL23</f>
        <v>8</v>
      </c>
      <c r="AQ21" s="112">
        <v>5</v>
      </c>
    </row>
    <row r="22" spans="2:43" ht="13" customHeight="1" x14ac:dyDescent="0.15">
      <c r="B22" s="62"/>
      <c r="C22" s="58"/>
      <c r="D22" s="5"/>
      <c r="E22" s="47">
        <f>IF(F22&gt;H22,1,0)</f>
        <v>0</v>
      </c>
      <c r="F22" s="47">
        <f>IF(AC7="","",AC7)</f>
        <v>16</v>
      </c>
      <c r="G22" s="47" t="str">
        <f>IF(AB7="","",AB7)</f>
        <v>－</v>
      </c>
      <c r="H22" s="47">
        <f>IF(AA7="","",AA7)</f>
        <v>25</v>
      </c>
      <c r="I22" s="47">
        <f>IF(F22&lt;H22,1,0)</f>
        <v>1</v>
      </c>
      <c r="J22" s="48"/>
      <c r="K22" s="3"/>
      <c r="L22" s="47">
        <f>IF(M22&gt;O22,1,0)</f>
        <v>0</v>
      </c>
      <c r="M22" s="47">
        <f>IF(AC12="","",AC12)</f>
        <v>7</v>
      </c>
      <c r="N22" s="47" t="str">
        <f>IF(AB12="","",AB12)</f>
        <v>－</v>
      </c>
      <c r="O22" s="47">
        <f>IF(AA12="","",AA12)</f>
        <v>25</v>
      </c>
      <c r="P22" s="47">
        <f>IF(M22&lt;O22,1,0)</f>
        <v>1</v>
      </c>
      <c r="Q22" s="48"/>
      <c r="R22" s="3"/>
      <c r="S22" s="47">
        <f>IF(T22&gt;V22,1,0)</f>
        <v>0</v>
      </c>
      <c r="T22" s="47">
        <f>IF(AC17="","",AC17)</f>
        <v>22</v>
      </c>
      <c r="U22" s="47" t="str">
        <f>IF(AB17="","",AB17)</f>
        <v>－</v>
      </c>
      <c r="V22" s="47">
        <f>IF(AA17="","",AA17)</f>
        <v>25</v>
      </c>
      <c r="W22" s="47">
        <f>IF(T22&lt;V22,1,0)</f>
        <v>1</v>
      </c>
      <c r="X22" s="48"/>
      <c r="Y22" s="46"/>
      <c r="Z22" s="47"/>
      <c r="AA22" s="47"/>
      <c r="AB22" s="47"/>
      <c r="AC22" s="47"/>
      <c r="AD22" s="47"/>
      <c r="AE22" s="48"/>
      <c r="AF22" s="3"/>
      <c r="AG22" s="47">
        <f>IF(AH22&gt;AJ22,1,0)</f>
        <v>0</v>
      </c>
      <c r="AH22" s="4">
        <v>14</v>
      </c>
      <c r="AI22" s="47" t="str">
        <f>IF(AH22="","","－")</f>
        <v>－</v>
      </c>
      <c r="AJ22" s="4">
        <v>25</v>
      </c>
      <c r="AK22" s="47">
        <f>IF(AH22&lt;AJ22,1,0)</f>
        <v>1</v>
      </c>
      <c r="AL22" s="48"/>
      <c r="AM22" s="102"/>
      <c r="AN22" s="102"/>
      <c r="AO22" s="103"/>
      <c r="AP22" s="103"/>
      <c r="AQ22" s="113"/>
    </row>
    <row r="23" spans="2:43" ht="13" customHeight="1" x14ac:dyDescent="0.15">
      <c r="B23" s="62">
        <v>4</v>
      </c>
      <c r="C23" s="73" t="s">
        <v>158</v>
      </c>
      <c r="D23" s="47">
        <f>E22+E23+E24</f>
        <v>0</v>
      </c>
      <c r="E23" s="47">
        <f>IF(F23&gt;H23,1,0)</f>
        <v>0</v>
      </c>
      <c r="F23" s="47">
        <f>IF(AC8="","",AC8)</f>
        <v>16</v>
      </c>
      <c r="G23" s="47" t="str">
        <f>IF(AB8="","",AB8)</f>
        <v>－</v>
      </c>
      <c r="H23" s="47">
        <f>IF(AA8="","",AA8)</f>
        <v>25</v>
      </c>
      <c r="I23" s="47">
        <f>IF(F23&lt;H23,1,0)</f>
        <v>1</v>
      </c>
      <c r="J23" s="48">
        <f>I22+I23+I24</f>
        <v>2</v>
      </c>
      <c r="K23" s="47">
        <f>L22+L23+L24</f>
        <v>0</v>
      </c>
      <c r="L23" s="47">
        <f>IF(M23&gt;O23,1,0)</f>
        <v>0</v>
      </c>
      <c r="M23" s="47">
        <f>IF(AC13="","",AC13)</f>
        <v>12</v>
      </c>
      <c r="N23" s="47" t="str">
        <f>IF(AB13="","",AB13)</f>
        <v>－</v>
      </c>
      <c r="O23" s="47">
        <f>IF(AA13="","",AA13)</f>
        <v>25</v>
      </c>
      <c r="P23" s="47">
        <f>IF(M23&lt;O23,1,0)</f>
        <v>1</v>
      </c>
      <c r="Q23" s="48">
        <f>P22+P23+P24</f>
        <v>2</v>
      </c>
      <c r="R23" s="47">
        <f>S22+S23+S24</f>
        <v>1</v>
      </c>
      <c r="S23" s="47">
        <f>IF(T23&gt;V23,1,0)</f>
        <v>1</v>
      </c>
      <c r="T23" s="47">
        <f>IF(AC18="","",AC18)</f>
        <v>25</v>
      </c>
      <c r="U23" s="47" t="str">
        <f>IF(AB18="","",AB18)</f>
        <v>－</v>
      </c>
      <c r="V23" s="47">
        <f>IF(AA18="","",AA18)</f>
        <v>16</v>
      </c>
      <c r="W23" s="47">
        <f>IF(T23&lt;V23,1,0)</f>
        <v>0</v>
      </c>
      <c r="X23" s="48">
        <f>W22+W23+W24</f>
        <v>2</v>
      </c>
      <c r="Y23" s="46"/>
      <c r="Z23" s="47"/>
      <c r="AA23" s="47"/>
      <c r="AB23" s="47"/>
      <c r="AC23" s="47"/>
      <c r="AD23" s="47"/>
      <c r="AE23" s="48"/>
      <c r="AF23" s="46">
        <f>AG22+AG23+AG24</f>
        <v>0</v>
      </c>
      <c r="AG23" s="47">
        <f>IF(AH23&gt;AJ23,1,0)</f>
        <v>0</v>
      </c>
      <c r="AH23" s="4">
        <v>17</v>
      </c>
      <c r="AI23" s="47" t="str">
        <f>IF(AH23="","","－")</f>
        <v>－</v>
      </c>
      <c r="AJ23" s="4">
        <v>25</v>
      </c>
      <c r="AK23" s="47">
        <f>IF(AH23&lt;AJ23,1,0)</f>
        <v>1</v>
      </c>
      <c r="AL23" s="48">
        <f>AK22+AK23+AK24</f>
        <v>2</v>
      </c>
      <c r="AM23" s="108">
        <f>SUM(M22:M24,T22:T24,F22:F24,AA22:AA24,AH22:AH24)</f>
        <v>149</v>
      </c>
      <c r="AN23" s="109"/>
      <c r="AO23" s="103"/>
      <c r="AP23" s="103"/>
      <c r="AQ23" s="113"/>
    </row>
    <row r="24" spans="2:43" ht="13" customHeight="1" x14ac:dyDescent="0.15">
      <c r="B24" s="62"/>
      <c r="C24" s="58"/>
      <c r="D24" s="47"/>
      <c r="E24" s="47">
        <f>IF(F24&gt;H24,1,0)</f>
        <v>0</v>
      </c>
      <c r="F24" s="47" t="str">
        <f>IF(AC9="","",AC9)</f>
        <v/>
      </c>
      <c r="G24" s="47" t="str">
        <f>IF(AB9="","",AB9)</f>
        <v/>
      </c>
      <c r="H24" s="47" t="str">
        <f>IF(AA9="","",AA9)</f>
        <v/>
      </c>
      <c r="I24" s="47">
        <f>IF(F24&lt;H24,1,0)</f>
        <v>0</v>
      </c>
      <c r="J24" s="48"/>
      <c r="K24" s="47"/>
      <c r="L24" s="47">
        <f>IF(M24&gt;O24,1,0)</f>
        <v>0</v>
      </c>
      <c r="M24" s="47" t="str">
        <f>IF(AC14="","",AC14)</f>
        <v/>
      </c>
      <c r="N24" s="47" t="str">
        <f>IF(AB14="","",AB14)</f>
        <v/>
      </c>
      <c r="O24" s="47" t="str">
        <f>IF(AA14="","",AA14)</f>
        <v/>
      </c>
      <c r="P24" s="47">
        <f>IF(M24&lt;O24,1,0)</f>
        <v>0</v>
      </c>
      <c r="Q24" s="48"/>
      <c r="R24" s="47"/>
      <c r="S24" s="47">
        <f>IF(T24&gt;V24,1,0)</f>
        <v>0</v>
      </c>
      <c r="T24" s="47">
        <f>IF(AC19="","",AC19)</f>
        <v>20</v>
      </c>
      <c r="U24" s="47" t="str">
        <f>IF(AB19="","",AB19)</f>
        <v>－</v>
      </c>
      <c r="V24" s="47">
        <f>IF(AA19="","",AA19)</f>
        <v>25</v>
      </c>
      <c r="W24" s="47">
        <f>IF(T24&lt;V24,1,0)</f>
        <v>1</v>
      </c>
      <c r="X24" s="48"/>
      <c r="Y24" s="46"/>
      <c r="Z24" s="47"/>
      <c r="AA24" s="47"/>
      <c r="AB24" s="47"/>
      <c r="AC24" s="47"/>
      <c r="AD24" s="47"/>
      <c r="AE24" s="48"/>
      <c r="AF24" s="46"/>
      <c r="AG24" s="47">
        <f>IF(AH24&gt;AJ24,1,0)</f>
        <v>0</v>
      </c>
      <c r="AH24" s="4"/>
      <c r="AI24" s="47" t="str">
        <f>IF(AH24="","","－")</f>
        <v/>
      </c>
      <c r="AJ24" s="4"/>
      <c r="AK24" s="47">
        <f>IF(AH24&lt;AJ24,1,0)</f>
        <v>0</v>
      </c>
      <c r="AL24" s="48"/>
      <c r="AM24" s="108">
        <f>SUM(O22:O24,V22:V24,H22:H24,AC22:AC24,AJ22:AJ24)</f>
        <v>216</v>
      </c>
      <c r="AN24" s="110"/>
      <c r="AO24" s="104"/>
      <c r="AP24" s="104"/>
      <c r="AQ24" s="113"/>
    </row>
    <row r="25" spans="2:43" ht="13" customHeight="1" x14ac:dyDescent="0.15">
      <c r="B25" s="65"/>
      <c r="C25" s="59"/>
      <c r="D25" s="50"/>
      <c r="E25" s="50"/>
      <c r="F25" s="50"/>
      <c r="G25" s="50"/>
      <c r="H25" s="50"/>
      <c r="I25" s="50"/>
      <c r="J25" s="51"/>
      <c r="K25" s="50"/>
      <c r="L25" s="50"/>
      <c r="M25" s="50"/>
      <c r="N25" s="50"/>
      <c r="O25" s="50"/>
      <c r="P25" s="50"/>
      <c r="Q25" s="51"/>
      <c r="R25" s="50"/>
      <c r="S25" s="50"/>
      <c r="T25" s="50"/>
      <c r="U25" s="50"/>
      <c r="V25" s="50"/>
      <c r="W25" s="50"/>
      <c r="X25" s="51"/>
      <c r="Y25" s="49"/>
      <c r="Z25" s="50"/>
      <c r="AA25" s="50"/>
      <c r="AB25" s="50"/>
      <c r="AC25" s="50"/>
      <c r="AD25" s="50"/>
      <c r="AE25" s="51"/>
      <c r="AF25" s="49"/>
      <c r="AG25" s="50"/>
      <c r="AH25" s="50"/>
      <c r="AI25" s="50"/>
      <c r="AJ25" s="50"/>
      <c r="AK25" s="50"/>
      <c r="AL25" s="51"/>
      <c r="AM25" s="111">
        <f>IF(AM24&gt;0,AM23/AM24,"-")</f>
        <v>0.68981481481481477</v>
      </c>
      <c r="AN25" s="110"/>
      <c r="AO25" s="111">
        <f>IF(AP21&gt;0,AO21/AP21,"-")</f>
        <v>0.125</v>
      </c>
      <c r="AP25" s="109"/>
      <c r="AQ25" s="114"/>
    </row>
    <row r="26" spans="2:43" ht="13" customHeight="1" x14ac:dyDescent="0.15">
      <c r="B26" s="64"/>
      <c r="C26" s="72"/>
      <c r="D26" s="47" t="str">
        <f>IF(OR(D28&gt;=2,J28&gt;=2),IF(D28&gt;J28,"○","●"),"-")</f>
        <v>●</v>
      </c>
      <c r="E26" s="44"/>
      <c r="F26" s="44"/>
      <c r="G26" s="44"/>
      <c r="H26" s="44"/>
      <c r="I26" s="44"/>
      <c r="J26" s="45"/>
      <c r="K26" s="47" t="str">
        <f>IF(OR(K28&gt;=2,Q28&gt;=2),IF(K28&gt;Q28,"○","●"),"-")</f>
        <v>●</v>
      </c>
      <c r="L26" s="44"/>
      <c r="M26" s="44"/>
      <c r="N26" s="44"/>
      <c r="O26" s="44"/>
      <c r="P26" s="44"/>
      <c r="Q26" s="45"/>
      <c r="R26" s="47" t="str">
        <f>IF(OR(R28&gt;=2,X28&gt;=2),IF(R28&gt;X28,"○","●"),"-")</f>
        <v>○</v>
      </c>
      <c r="S26" s="44"/>
      <c r="T26" s="44"/>
      <c r="U26" s="44"/>
      <c r="V26" s="44"/>
      <c r="W26" s="44"/>
      <c r="X26" s="45"/>
      <c r="Y26" s="47" t="str">
        <f>IF(OR(Y28&gt;=2,AE28&gt;=2),IF(Y28&gt;AE28,"○","●"),"-")</f>
        <v>○</v>
      </c>
      <c r="Z26" s="44"/>
      <c r="AA26" s="44"/>
      <c r="AB26" s="44"/>
      <c r="AC26" s="44"/>
      <c r="AD26" s="44"/>
      <c r="AE26" s="45"/>
      <c r="AF26" s="43"/>
      <c r="AG26" s="44"/>
      <c r="AH26" s="44"/>
      <c r="AI26" s="44"/>
      <c r="AJ26" s="44"/>
      <c r="AK26" s="44"/>
      <c r="AL26" s="45"/>
      <c r="AM26" s="101">
        <f>COUNTIF(D26:AL26,"○")</f>
        <v>2</v>
      </c>
      <c r="AN26" s="101">
        <f>COUNTIF(D26:AL26,"●")</f>
        <v>2</v>
      </c>
      <c r="AO26" s="101">
        <f>D28+K28+R28+Y28+AF28</f>
        <v>4</v>
      </c>
      <c r="AP26" s="101">
        <f>J28+Q28+X28+AE28+AL28</f>
        <v>4</v>
      </c>
      <c r="AQ26" s="112">
        <v>3</v>
      </c>
    </row>
    <row r="27" spans="2:43" ht="13" customHeight="1" x14ac:dyDescent="0.15">
      <c r="B27" s="62"/>
      <c r="C27" s="58"/>
      <c r="D27" s="5"/>
      <c r="E27" s="47">
        <f>IF(F27&gt;H27,1,0)</f>
        <v>0</v>
      </c>
      <c r="F27" s="47">
        <f>IF(AJ7="","",AJ7)</f>
        <v>5</v>
      </c>
      <c r="G27" s="47" t="str">
        <f>IF(AI7="","",AI7)</f>
        <v>－</v>
      </c>
      <c r="H27" s="47">
        <f>IF(AH7="","",AH7)</f>
        <v>25</v>
      </c>
      <c r="I27" s="47">
        <f>IF(F27&lt;H27,1,0)</f>
        <v>1</v>
      </c>
      <c r="J27" s="48"/>
      <c r="K27" s="5"/>
      <c r="L27" s="47">
        <f>IF(M27&gt;O27,1,0)</f>
        <v>0</v>
      </c>
      <c r="M27" s="47">
        <f>IF(AJ12="","",AJ12)</f>
        <v>11</v>
      </c>
      <c r="N27" s="47" t="str">
        <f>IF(AI12="","",AI12)</f>
        <v>－</v>
      </c>
      <c r="O27" s="47">
        <f>IF(AH12="","",AH12)</f>
        <v>25</v>
      </c>
      <c r="P27" s="47">
        <f>IF(M27&lt;O27,1,0)</f>
        <v>1</v>
      </c>
      <c r="Q27" s="48"/>
      <c r="R27" s="3"/>
      <c r="S27" s="47">
        <f>IF(T27&gt;V27,1,0)</f>
        <v>1</v>
      </c>
      <c r="T27" s="47">
        <f>IF(AJ17="","",AJ17)</f>
        <v>25</v>
      </c>
      <c r="U27" s="47" t="str">
        <f>IF(AI17="","",AI17)</f>
        <v>－</v>
      </c>
      <c r="V27" s="47">
        <f>IF(AH17="","",AH17)</f>
        <v>23</v>
      </c>
      <c r="W27" s="47">
        <f>IF(T27&lt;V27,1,0)</f>
        <v>0</v>
      </c>
      <c r="X27" s="48"/>
      <c r="Y27" s="3"/>
      <c r="Z27" s="47">
        <f>IF(AA27&gt;AC27,1,0)</f>
        <v>1</v>
      </c>
      <c r="AA27" s="47">
        <f>IF(AJ22="","",AJ22)</f>
        <v>25</v>
      </c>
      <c r="AB27" s="47" t="str">
        <f>IF(AI22="","",AI22)</f>
        <v>－</v>
      </c>
      <c r="AC27" s="47">
        <f>IF(AH22="","",AH22)</f>
        <v>14</v>
      </c>
      <c r="AD27" s="47">
        <f>IF(AA27&lt;AC27,1,0)</f>
        <v>0</v>
      </c>
      <c r="AE27" s="48"/>
      <c r="AF27" s="46"/>
      <c r="AG27" s="47"/>
      <c r="AH27" s="47"/>
      <c r="AI27" s="47"/>
      <c r="AJ27" s="47"/>
      <c r="AK27" s="47"/>
      <c r="AL27" s="48"/>
      <c r="AM27" s="102"/>
      <c r="AN27" s="102"/>
      <c r="AO27" s="103"/>
      <c r="AP27" s="103"/>
      <c r="AQ27" s="113"/>
    </row>
    <row r="28" spans="2:43" ht="13" customHeight="1" x14ac:dyDescent="0.15">
      <c r="B28" s="62">
        <v>5</v>
      </c>
      <c r="C28" s="73" t="s">
        <v>159</v>
      </c>
      <c r="D28" s="47">
        <f>E27+E28+E29</f>
        <v>0</v>
      </c>
      <c r="E28" s="47">
        <f>IF(F28&gt;H28,1,0)</f>
        <v>0</v>
      </c>
      <c r="F28" s="47">
        <f>IF(AJ8="","",AJ8)</f>
        <v>11</v>
      </c>
      <c r="G28" s="47" t="str">
        <f>IF(AI8="","",AI8)</f>
        <v>－</v>
      </c>
      <c r="H28" s="47">
        <f>IF(AH8="","",AH8)</f>
        <v>25</v>
      </c>
      <c r="I28" s="47">
        <f>IF(F28&lt;H28,1,0)</f>
        <v>1</v>
      </c>
      <c r="J28" s="48">
        <f>I27+I28+I29</f>
        <v>2</v>
      </c>
      <c r="K28" s="47">
        <f>L27+L28+L29</f>
        <v>0</v>
      </c>
      <c r="L28" s="47">
        <f>IF(M28&gt;O28,1,0)</f>
        <v>0</v>
      </c>
      <c r="M28" s="47">
        <f>IF(AJ13="","",AJ13)</f>
        <v>21</v>
      </c>
      <c r="N28" s="47" t="str">
        <f>IF(AI13="","",AI13)</f>
        <v>－</v>
      </c>
      <c r="O28" s="47">
        <f>IF(AH13="","",AH13)</f>
        <v>25</v>
      </c>
      <c r="P28" s="47">
        <f>IF(M28&lt;O28,1,0)</f>
        <v>1</v>
      </c>
      <c r="Q28" s="48">
        <f>P27+P28+P29</f>
        <v>2</v>
      </c>
      <c r="R28" s="47">
        <f>S27+S28+S29</f>
        <v>2</v>
      </c>
      <c r="S28" s="47">
        <f>IF(T28&gt;V28,1,0)</f>
        <v>1</v>
      </c>
      <c r="T28" s="47">
        <f>IF(AJ18="","",AJ18)</f>
        <v>25</v>
      </c>
      <c r="U28" s="47" t="str">
        <f>IF(AI18="","",AI18)</f>
        <v>－</v>
      </c>
      <c r="V28" s="47">
        <f>IF(AH18="","",AH18)</f>
        <v>14</v>
      </c>
      <c r="W28" s="47">
        <f>IF(T28&lt;V28,1,0)</f>
        <v>0</v>
      </c>
      <c r="X28" s="48">
        <f>W27+W28+W29</f>
        <v>0</v>
      </c>
      <c r="Y28" s="47">
        <f>Z27+Z28+Z29</f>
        <v>2</v>
      </c>
      <c r="Z28" s="47">
        <f>IF(AA28&gt;AC28,1,0)</f>
        <v>1</v>
      </c>
      <c r="AA28" s="47">
        <f>IF(AJ23="","",AJ23)</f>
        <v>25</v>
      </c>
      <c r="AB28" s="47" t="str">
        <f>IF(AI23="","",AI23)</f>
        <v>－</v>
      </c>
      <c r="AC28" s="47">
        <f>IF(AH23="","",AH23)</f>
        <v>17</v>
      </c>
      <c r="AD28" s="47">
        <f>IF(AA28&lt;AC28,1,0)</f>
        <v>0</v>
      </c>
      <c r="AE28" s="48">
        <f>AD27+AD28+AD29</f>
        <v>0</v>
      </c>
      <c r="AF28" s="46"/>
      <c r="AG28" s="47"/>
      <c r="AH28" s="47"/>
      <c r="AI28" s="47"/>
      <c r="AJ28" s="47"/>
      <c r="AK28" s="47"/>
      <c r="AL28" s="48"/>
      <c r="AM28" s="108">
        <f>SUM(M27:M29,T27:T29,F27:F29,AA27:AA29,AH27:AH29)</f>
        <v>148</v>
      </c>
      <c r="AN28" s="109"/>
      <c r="AO28" s="103"/>
      <c r="AP28" s="103"/>
      <c r="AQ28" s="113"/>
    </row>
    <row r="29" spans="2:43" ht="13" customHeight="1" x14ac:dyDescent="0.15">
      <c r="B29" s="62"/>
      <c r="C29" s="58"/>
      <c r="D29" s="47"/>
      <c r="E29" s="47">
        <f>IF(F29&gt;H29,1,0)</f>
        <v>0</v>
      </c>
      <c r="F29" s="47" t="str">
        <f>IF(AJ9="","",AJ9)</f>
        <v/>
      </c>
      <c r="G29" s="47" t="str">
        <f>IF(AI9="","",AI9)</f>
        <v/>
      </c>
      <c r="H29" s="47" t="str">
        <f>IF(AH9="","",AH9)</f>
        <v/>
      </c>
      <c r="I29" s="47">
        <f>IF(F29&lt;H29,1,0)</f>
        <v>0</v>
      </c>
      <c r="J29" s="48"/>
      <c r="K29" s="47"/>
      <c r="L29" s="47">
        <f>IF(M29&gt;O29,1,0)</f>
        <v>0</v>
      </c>
      <c r="M29" s="47" t="str">
        <f>IF(AJ14="","",AJ14)</f>
        <v/>
      </c>
      <c r="N29" s="47" t="str">
        <f>IF(AI14="","",AI14)</f>
        <v/>
      </c>
      <c r="O29" s="47" t="str">
        <f>IF(AH14="","",AH14)</f>
        <v/>
      </c>
      <c r="P29" s="47">
        <f>IF(M29&lt;O29,1,0)</f>
        <v>0</v>
      </c>
      <c r="Q29" s="48"/>
      <c r="R29" s="47"/>
      <c r="S29" s="47">
        <f>IF(T29&gt;V29,1,0)</f>
        <v>0</v>
      </c>
      <c r="T29" s="47" t="str">
        <f>IF(AJ19="","",AJ19)</f>
        <v/>
      </c>
      <c r="U29" s="47" t="str">
        <f>IF(AI19="","",AI19)</f>
        <v/>
      </c>
      <c r="V29" s="47" t="str">
        <f>IF(AH19="","",AH19)</f>
        <v/>
      </c>
      <c r="W29" s="47">
        <f>IF(T29&lt;V29,1,0)</f>
        <v>0</v>
      </c>
      <c r="X29" s="48"/>
      <c r="Y29" s="47"/>
      <c r="Z29" s="47">
        <f>IF(AA29&gt;AC29,1,0)</f>
        <v>0</v>
      </c>
      <c r="AA29" s="47" t="str">
        <f>IF(AJ24="","",AJ24)</f>
        <v/>
      </c>
      <c r="AB29" s="47" t="str">
        <f>IF(AI24="","",AI24)</f>
        <v/>
      </c>
      <c r="AC29" s="47" t="str">
        <f>IF(AH24="","",AH24)</f>
        <v/>
      </c>
      <c r="AD29" s="47">
        <f>IF(AA29&lt;AC29,1,0)</f>
        <v>0</v>
      </c>
      <c r="AE29" s="48"/>
      <c r="AF29" s="46"/>
      <c r="AG29" s="47"/>
      <c r="AH29" s="47"/>
      <c r="AI29" s="47"/>
      <c r="AJ29" s="47"/>
      <c r="AK29" s="47"/>
      <c r="AL29" s="48"/>
      <c r="AM29" s="108">
        <f>SUM(O27:O29,V27:V29,H27:H29,AC27:AC29,AJ27:AJ29)</f>
        <v>168</v>
      </c>
      <c r="AN29" s="110"/>
      <c r="AO29" s="104"/>
      <c r="AP29" s="104"/>
      <c r="AQ29" s="113"/>
    </row>
    <row r="30" spans="2:43" ht="13" customHeight="1" x14ac:dyDescent="0.15">
      <c r="B30" s="65"/>
      <c r="C30" s="59"/>
      <c r="D30" s="50"/>
      <c r="E30" s="50"/>
      <c r="F30" s="50"/>
      <c r="G30" s="50"/>
      <c r="H30" s="50"/>
      <c r="I30" s="50"/>
      <c r="J30" s="51"/>
      <c r="K30" s="50"/>
      <c r="L30" s="50"/>
      <c r="M30" s="50"/>
      <c r="N30" s="50"/>
      <c r="O30" s="50"/>
      <c r="P30" s="50"/>
      <c r="Q30" s="51"/>
      <c r="R30" s="50"/>
      <c r="S30" s="50"/>
      <c r="T30" s="50"/>
      <c r="U30" s="50"/>
      <c r="V30" s="50"/>
      <c r="W30" s="50"/>
      <c r="X30" s="51"/>
      <c r="Y30" s="50"/>
      <c r="Z30" s="50"/>
      <c r="AA30" s="50"/>
      <c r="AB30" s="50"/>
      <c r="AC30" s="50"/>
      <c r="AD30" s="50"/>
      <c r="AE30" s="51"/>
      <c r="AF30" s="49"/>
      <c r="AG30" s="50"/>
      <c r="AH30" s="50"/>
      <c r="AI30" s="50"/>
      <c r="AJ30" s="50"/>
      <c r="AK30" s="50"/>
      <c r="AL30" s="51"/>
      <c r="AM30" s="111">
        <f>IF(AM29&gt;0,AM28/AM29,"-")</f>
        <v>0.88095238095238093</v>
      </c>
      <c r="AN30" s="110"/>
      <c r="AO30" s="111">
        <f>IF(AP26&gt;0,AO26/AP26,"-")</f>
        <v>1</v>
      </c>
      <c r="AP30" s="109"/>
      <c r="AQ30" s="114"/>
    </row>
  </sheetData>
  <sheetProtection sheet="1" objects="1" scenarios="1"/>
  <mergeCells count="50">
    <mergeCell ref="AM26:AM27"/>
    <mergeCell ref="AN26:AN27"/>
    <mergeCell ref="AO26:AO29"/>
    <mergeCell ref="AP26:AP29"/>
    <mergeCell ref="AQ26:AQ30"/>
    <mergeCell ref="AM28:AN28"/>
    <mergeCell ref="AM29:AN29"/>
    <mergeCell ref="AM30:AN30"/>
    <mergeCell ref="AO30:AP30"/>
    <mergeCell ref="AM21:AM22"/>
    <mergeCell ref="AN21:AN22"/>
    <mergeCell ref="AO21:AO24"/>
    <mergeCell ref="AP21:AP24"/>
    <mergeCell ref="AQ21:AQ25"/>
    <mergeCell ref="AM23:AN23"/>
    <mergeCell ref="AM24:AN24"/>
    <mergeCell ref="AM25:AN25"/>
    <mergeCell ref="AO25:AP25"/>
    <mergeCell ref="AM16:AM17"/>
    <mergeCell ref="AN16:AN17"/>
    <mergeCell ref="AO16:AO19"/>
    <mergeCell ref="AP16:AP19"/>
    <mergeCell ref="AQ16:AQ20"/>
    <mergeCell ref="AM18:AN18"/>
    <mergeCell ref="AM19:AN19"/>
    <mergeCell ref="AM20:AN20"/>
    <mergeCell ref="AO20:AP20"/>
    <mergeCell ref="AM11:AM12"/>
    <mergeCell ref="AN11:AN12"/>
    <mergeCell ref="AO11:AO14"/>
    <mergeCell ref="AP11:AP14"/>
    <mergeCell ref="AQ11:AQ15"/>
    <mergeCell ref="AM13:AN13"/>
    <mergeCell ref="AM14:AN14"/>
    <mergeCell ref="AM15:AN15"/>
    <mergeCell ref="AO15:AP15"/>
    <mergeCell ref="AN6:AN7"/>
    <mergeCell ref="AO6:AO9"/>
    <mergeCell ref="AP6:AP9"/>
    <mergeCell ref="AQ6:AQ10"/>
    <mergeCell ref="AM8:AN8"/>
    <mergeCell ref="AM9:AN9"/>
    <mergeCell ref="AM10:AN10"/>
    <mergeCell ref="AO10:AP10"/>
    <mergeCell ref="AM6:AM7"/>
    <mergeCell ref="D5:J5"/>
    <mergeCell ref="K5:Q5"/>
    <mergeCell ref="R5:X5"/>
    <mergeCell ref="Y5:AE5"/>
    <mergeCell ref="AF5:AL5"/>
  </mergeCells>
  <phoneticPr fontId="3"/>
  <pageMargins left="0.79000000000000015" right="0.35000000000000003" top="0.94" bottom="0.98" header="0.51" footer="0.51"/>
  <pageSetup paperSize="9" orientation="landscape" horizontalDpi="0" verticalDpi="0"/>
  <headerFooter alignWithMargins="0"/>
  <rowBreaks count="1" manualBreakCount="1">
    <brk id="30" max="4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25"/>
  <sheetViews>
    <sheetView zoomScale="130" zoomScaleNormal="130" zoomScalePageLayoutView="130" workbookViewId="0">
      <selection activeCell="AI31" sqref="AI31"/>
    </sheetView>
  </sheetViews>
  <sheetFormatPr baseColWidth="12" defaultColWidth="8.83203125" defaultRowHeight="14" x14ac:dyDescent="0.15"/>
  <cols>
    <col min="1" max="2" width="4" customWidth="1"/>
    <col min="3" max="3" width="12.33203125" customWidth="1"/>
    <col min="4" max="4" width="2.1640625" customWidth="1"/>
    <col min="5" max="5" width="2.1640625" hidden="1" customWidth="1"/>
    <col min="6" max="6" width="2.33203125" customWidth="1"/>
    <col min="7" max="7" width="2.1640625" customWidth="1"/>
    <col min="8" max="8" width="2.33203125" customWidth="1"/>
    <col min="9" max="9" width="2.1640625" hidden="1" customWidth="1"/>
    <col min="10" max="11" width="2.1640625" customWidth="1"/>
    <col min="12" max="12" width="2.1640625" hidden="1" customWidth="1"/>
    <col min="13" max="13" width="2.33203125" customWidth="1"/>
    <col min="14" max="14" width="2.1640625" customWidth="1"/>
    <col min="15" max="15" width="2.33203125" customWidth="1"/>
    <col min="16" max="16" width="2.1640625" hidden="1" customWidth="1"/>
    <col min="17" max="18" width="2.1640625" customWidth="1"/>
    <col min="19" max="19" width="2.1640625" hidden="1" customWidth="1"/>
    <col min="20" max="20" width="2.33203125" customWidth="1"/>
    <col min="21" max="21" width="2.1640625" customWidth="1"/>
    <col min="22" max="22" width="2.33203125" customWidth="1"/>
    <col min="23" max="23" width="2.1640625" hidden="1" customWidth="1"/>
    <col min="24" max="25" width="2.1640625" customWidth="1"/>
    <col min="26" max="26" width="2.1640625" hidden="1" customWidth="1"/>
    <col min="27" max="27" width="2.33203125" customWidth="1"/>
    <col min="28" max="28" width="2.1640625" customWidth="1"/>
    <col min="29" max="29" width="2.33203125" customWidth="1"/>
    <col min="30" max="30" width="2.1640625" hidden="1" customWidth="1"/>
    <col min="31" max="31" width="2.1640625" customWidth="1"/>
    <col min="32" max="33" width="3.6640625" customWidth="1"/>
    <col min="34" max="35" width="5.83203125" customWidth="1"/>
    <col min="36" max="36" width="3.83203125" customWidth="1"/>
  </cols>
  <sheetData>
    <row r="1" spans="2:37" ht="19" x14ac:dyDescent="0.15">
      <c r="B1" s="1" t="s">
        <v>114</v>
      </c>
    </row>
    <row r="2" spans="2:37" x14ac:dyDescent="0.15">
      <c r="B2" s="61" t="s">
        <v>115</v>
      </c>
    </row>
    <row r="3" spans="2:37" x14ac:dyDescent="0.15">
      <c r="B3" s="61" t="s">
        <v>116</v>
      </c>
    </row>
    <row r="5" spans="2:37" ht="18" customHeight="1" x14ac:dyDescent="0.15">
      <c r="B5" s="52"/>
      <c r="C5" s="9" t="s">
        <v>117</v>
      </c>
      <c r="D5" s="98" t="str">
        <f>C8</f>
        <v>南九州大学</v>
      </c>
      <c r="E5" s="99"/>
      <c r="F5" s="99"/>
      <c r="G5" s="99"/>
      <c r="H5" s="99"/>
      <c r="I5" s="99"/>
      <c r="J5" s="100"/>
      <c r="K5" s="98" t="str">
        <f>C13</f>
        <v>福岡女学院大学</v>
      </c>
      <c r="L5" s="99"/>
      <c r="M5" s="99"/>
      <c r="N5" s="99"/>
      <c r="O5" s="99"/>
      <c r="P5" s="99"/>
      <c r="Q5" s="100"/>
      <c r="R5" s="98" t="str">
        <f>C18</f>
        <v>鹿児島国際大学</v>
      </c>
      <c r="S5" s="99"/>
      <c r="T5" s="99"/>
      <c r="U5" s="99"/>
      <c r="V5" s="99"/>
      <c r="W5" s="99"/>
      <c r="X5" s="100"/>
      <c r="Y5" s="98" t="str">
        <f>C23</f>
        <v>九州大学</v>
      </c>
      <c r="Z5" s="99"/>
      <c r="AA5" s="99"/>
      <c r="AB5" s="99"/>
      <c r="AC5" s="99"/>
      <c r="AD5" s="99"/>
      <c r="AE5" s="100"/>
      <c r="AF5" s="6" t="s">
        <v>12</v>
      </c>
      <c r="AG5" s="7" t="s">
        <v>13</v>
      </c>
      <c r="AH5" s="8" t="s">
        <v>14</v>
      </c>
      <c r="AI5" s="7" t="s">
        <v>2</v>
      </c>
      <c r="AJ5" s="8" t="s">
        <v>3</v>
      </c>
      <c r="AK5" s="2"/>
    </row>
    <row r="6" spans="2:37" ht="13" customHeight="1" x14ac:dyDescent="0.15">
      <c r="B6" s="62"/>
      <c r="C6" s="72"/>
      <c r="D6" s="46"/>
      <c r="E6" s="47"/>
      <c r="F6" s="47"/>
      <c r="G6" s="47"/>
      <c r="H6" s="47"/>
      <c r="I6" s="47"/>
      <c r="J6" s="48"/>
      <c r="K6" s="46" t="str">
        <f>IF(OR(K8&gt;=2,Q8&gt;=2),IF(K8&gt;Q8,"○","●"),"-")</f>
        <v>●</v>
      </c>
      <c r="L6" s="47"/>
      <c r="M6" s="47"/>
      <c r="N6" s="47"/>
      <c r="O6" s="47"/>
      <c r="P6" s="47"/>
      <c r="Q6" s="48"/>
      <c r="R6" s="46" t="str">
        <f>IF(OR(R8&gt;=2,X8&gt;=2),IF(R8&gt;X8,"○","●"),"-")</f>
        <v>○</v>
      </c>
      <c r="S6" s="47"/>
      <c r="T6" s="47"/>
      <c r="U6" s="47"/>
      <c r="V6" s="47"/>
      <c r="W6" s="47"/>
      <c r="X6" s="48"/>
      <c r="Y6" s="46" t="str">
        <f>IF(OR(Y8&gt;=2,AE8&gt;=2),IF(Y8&gt;AE8,"○","●"),"-")</f>
        <v>●</v>
      </c>
      <c r="Z6" s="47"/>
      <c r="AA6" s="47"/>
      <c r="AB6" s="47"/>
      <c r="AC6" s="47"/>
      <c r="AD6" s="47"/>
      <c r="AE6" s="48"/>
      <c r="AF6" s="101">
        <f>COUNTIF(D6:AE6,"○")</f>
        <v>1</v>
      </c>
      <c r="AG6" s="101">
        <f>COUNTIF(D6:AE6,"●")</f>
        <v>2</v>
      </c>
      <c r="AH6" s="101">
        <f>D8+K8+R8+Y8</f>
        <v>2</v>
      </c>
      <c r="AI6" s="101">
        <f>J8+Q8+X8+AE8</f>
        <v>4</v>
      </c>
      <c r="AJ6" s="112">
        <v>3</v>
      </c>
      <c r="AK6" s="2"/>
    </row>
    <row r="7" spans="2:37" ht="13" customHeight="1" x14ac:dyDescent="0.15">
      <c r="B7" s="62"/>
      <c r="C7" s="58"/>
      <c r="D7" s="46"/>
      <c r="E7" s="47"/>
      <c r="F7" s="47"/>
      <c r="G7" s="47"/>
      <c r="H7" s="47"/>
      <c r="I7" s="47"/>
      <c r="J7" s="48"/>
      <c r="K7" s="3"/>
      <c r="L7" s="47">
        <f>IF(M7&gt;O7,1,0)</f>
        <v>0</v>
      </c>
      <c r="M7" s="4">
        <v>24</v>
      </c>
      <c r="N7" s="47" t="str">
        <f>IF(M7="","","－")</f>
        <v>－</v>
      </c>
      <c r="O7" s="4">
        <v>26</v>
      </c>
      <c r="P7" s="47">
        <f>IF(M7&lt;O7,1,0)</f>
        <v>1</v>
      </c>
      <c r="Q7" s="48"/>
      <c r="R7" s="3"/>
      <c r="S7" s="47">
        <f>IF(T7&gt;V7,1,0)</f>
        <v>1</v>
      </c>
      <c r="T7" s="4">
        <v>25</v>
      </c>
      <c r="U7" s="47" t="str">
        <f>IF(T7="","","－")</f>
        <v>－</v>
      </c>
      <c r="V7" s="4">
        <v>21</v>
      </c>
      <c r="W7" s="47">
        <f>IF(T7&lt;V7,1,0)</f>
        <v>0</v>
      </c>
      <c r="X7" s="48"/>
      <c r="Y7" s="3"/>
      <c r="Z7" s="47">
        <f>IF(AA7&gt;AC7,1,0)</f>
        <v>0</v>
      </c>
      <c r="AA7" s="4">
        <v>23</v>
      </c>
      <c r="AB7" s="47" t="str">
        <f>IF(AA7="","","－")</f>
        <v>－</v>
      </c>
      <c r="AC7" s="4">
        <v>25</v>
      </c>
      <c r="AD7" s="47">
        <f>IF(AA7&lt;AC7,1,0)</f>
        <v>1</v>
      </c>
      <c r="AE7" s="48"/>
      <c r="AF7" s="102"/>
      <c r="AG7" s="102"/>
      <c r="AH7" s="103"/>
      <c r="AI7" s="103"/>
      <c r="AJ7" s="113"/>
    </row>
    <row r="8" spans="2:37" ht="13" customHeight="1" x14ac:dyDescent="0.15">
      <c r="B8" s="62">
        <v>1</v>
      </c>
      <c r="C8" s="73" t="s">
        <v>152</v>
      </c>
      <c r="D8" s="46"/>
      <c r="E8" s="47"/>
      <c r="F8" s="47"/>
      <c r="G8" s="47"/>
      <c r="H8" s="47"/>
      <c r="I8" s="47"/>
      <c r="J8" s="48"/>
      <c r="K8" s="46">
        <f>L7+L8+L9</f>
        <v>0</v>
      </c>
      <c r="L8" s="47">
        <f>IF(M8&gt;O8,1,0)</f>
        <v>0</v>
      </c>
      <c r="M8" s="4">
        <v>13</v>
      </c>
      <c r="N8" s="47" t="str">
        <f>IF(M8="","","－")</f>
        <v>－</v>
      </c>
      <c r="O8" s="4">
        <v>25</v>
      </c>
      <c r="P8" s="47">
        <f>IF(M8&lt;O8,1,0)</f>
        <v>1</v>
      </c>
      <c r="Q8" s="48">
        <f>P7+P8+P9</f>
        <v>2</v>
      </c>
      <c r="R8" s="46">
        <f>S7+S8+S9</f>
        <v>2</v>
      </c>
      <c r="S8" s="47">
        <f>IF(T8&gt;V8,1,0)</f>
        <v>1</v>
      </c>
      <c r="T8" s="4">
        <v>25</v>
      </c>
      <c r="U8" s="47" t="str">
        <f>IF(T8="","","－")</f>
        <v>－</v>
      </c>
      <c r="V8" s="4">
        <v>23</v>
      </c>
      <c r="W8" s="47">
        <f>IF(T8&lt;V8,1,0)</f>
        <v>0</v>
      </c>
      <c r="X8" s="48">
        <f>W7+W8+W9</f>
        <v>0</v>
      </c>
      <c r="Y8" s="46">
        <f>Z7+Z8+Z9</f>
        <v>0</v>
      </c>
      <c r="Z8" s="47">
        <f>IF(AA8&gt;AC8,1,0)</f>
        <v>0</v>
      </c>
      <c r="AA8" s="4">
        <v>22</v>
      </c>
      <c r="AB8" s="47" t="str">
        <f>IF(AA8="","","－")</f>
        <v>－</v>
      </c>
      <c r="AC8" s="4">
        <v>25</v>
      </c>
      <c r="AD8" s="47">
        <f>IF(AA8&lt;AC8,1,0)</f>
        <v>1</v>
      </c>
      <c r="AE8" s="48">
        <f>AD7+AD8+AD9</f>
        <v>2</v>
      </c>
      <c r="AF8" s="108">
        <f>SUM(M7:M9,T7:T9,F7:F9,AA7:AA9)</f>
        <v>132</v>
      </c>
      <c r="AG8" s="109"/>
      <c r="AH8" s="103"/>
      <c r="AI8" s="103"/>
      <c r="AJ8" s="113"/>
    </row>
    <row r="9" spans="2:37" ht="13" customHeight="1" x14ac:dyDescent="0.15">
      <c r="B9" s="62"/>
      <c r="C9" s="58"/>
      <c r="D9" s="46"/>
      <c r="E9" s="47"/>
      <c r="F9" s="47"/>
      <c r="G9" s="47"/>
      <c r="H9" s="47"/>
      <c r="I9" s="47"/>
      <c r="J9" s="48"/>
      <c r="K9" s="46"/>
      <c r="L9" s="47">
        <f>IF(M9&gt;O9,1,0)</f>
        <v>0</v>
      </c>
      <c r="M9" s="4"/>
      <c r="N9" s="47" t="str">
        <f>IF(M9="","","－")</f>
        <v/>
      </c>
      <c r="O9" s="4"/>
      <c r="P9" s="47">
        <f>IF(M9&lt;O9,1,0)</f>
        <v>0</v>
      </c>
      <c r="Q9" s="48"/>
      <c r="R9" s="46"/>
      <c r="S9" s="47">
        <f>IF(T9&gt;V9,1,0)</f>
        <v>0</v>
      </c>
      <c r="T9" s="4"/>
      <c r="U9" s="47" t="str">
        <f>IF(T9="","","－")</f>
        <v/>
      </c>
      <c r="V9" s="4"/>
      <c r="W9" s="47">
        <f>IF(T9&lt;V9,1,0)</f>
        <v>0</v>
      </c>
      <c r="X9" s="48"/>
      <c r="Y9" s="46"/>
      <c r="Z9" s="47">
        <f>IF(AA9&gt;AC9,1,0)</f>
        <v>0</v>
      </c>
      <c r="AA9" s="4"/>
      <c r="AB9" s="47" t="str">
        <f>IF(AA9="","","－")</f>
        <v/>
      </c>
      <c r="AC9" s="4"/>
      <c r="AD9" s="47">
        <f>IF(AA9&lt;AC9,1,0)</f>
        <v>0</v>
      </c>
      <c r="AE9" s="48"/>
      <c r="AF9" s="108">
        <f>SUM(O7:O9,V7:V9,H7:H9,AC7:AC9)</f>
        <v>145</v>
      </c>
      <c r="AG9" s="110"/>
      <c r="AH9" s="104"/>
      <c r="AI9" s="104"/>
      <c r="AJ9" s="113"/>
    </row>
    <row r="10" spans="2:37" ht="13" customHeight="1" x14ac:dyDescent="0.15">
      <c r="B10" s="62"/>
      <c r="C10" s="59"/>
      <c r="D10" s="49"/>
      <c r="E10" s="50"/>
      <c r="F10" s="50"/>
      <c r="G10" s="50"/>
      <c r="H10" s="50"/>
      <c r="I10" s="50"/>
      <c r="J10" s="51"/>
      <c r="K10" s="49"/>
      <c r="L10" s="50"/>
      <c r="M10" s="50"/>
      <c r="N10" s="50"/>
      <c r="O10" s="50"/>
      <c r="P10" s="50"/>
      <c r="Q10" s="51"/>
      <c r="R10" s="49"/>
      <c r="S10" s="50"/>
      <c r="T10" s="50"/>
      <c r="U10" s="50"/>
      <c r="V10" s="50"/>
      <c r="W10" s="50"/>
      <c r="X10" s="51"/>
      <c r="Y10" s="49"/>
      <c r="Z10" s="50"/>
      <c r="AA10" s="50"/>
      <c r="AB10" s="50"/>
      <c r="AC10" s="50"/>
      <c r="AD10" s="50"/>
      <c r="AE10" s="51"/>
      <c r="AF10" s="111">
        <f>IF(AF9&gt;0,AF8/AF9,"-")</f>
        <v>0.91034482758620694</v>
      </c>
      <c r="AG10" s="110"/>
      <c r="AH10" s="111">
        <f>IF(AI6&gt;0,AH6/AI6,"-")</f>
        <v>0.5</v>
      </c>
      <c r="AI10" s="109"/>
      <c r="AJ10" s="114"/>
    </row>
    <row r="11" spans="2:37" ht="13" customHeight="1" x14ac:dyDescent="0.15">
      <c r="B11" s="64"/>
      <c r="C11" s="72"/>
      <c r="D11" s="47" t="str">
        <f>IF(OR(D13&gt;=2,J13&gt;=2),IF(D13&gt;J13,"○","●"),"-")</f>
        <v>○</v>
      </c>
      <c r="E11" s="44"/>
      <c r="F11" s="44"/>
      <c r="G11" s="44"/>
      <c r="H11" s="44"/>
      <c r="I11" s="44"/>
      <c r="J11" s="45"/>
      <c r="K11" s="43"/>
      <c r="L11" s="44"/>
      <c r="M11" s="44"/>
      <c r="N11" s="44"/>
      <c r="O11" s="44"/>
      <c r="P11" s="44"/>
      <c r="Q11" s="45"/>
      <c r="R11" s="46" t="str">
        <f>IF(OR(R13&gt;=2,X13&gt;=2),IF(R13&gt;X13,"○","●"),"-")</f>
        <v>○</v>
      </c>
      <c r="S11" s="47"/>
      <c r="T11" s="47"/>
      <c r="U11" s="47"/>
      <c r="V11" s="47"/>
      <c r="W11" s="47"/>
      <c r="X11" s="48"/>
      <c r="Y11" s="46" t="str">
        <f>IF(OR(Y13&gt;=2,AE13&gt;=2),IF(Y13&gt;AE13,"○","●"),"-")</f>
        <v>○</v>
      </c>
      <c r="Z11" s="47"/>
      <c r="AA11" s="47"/>
      <c r="AB11" s="47"/>
      <c r="AC11" s="47"/>
      <c r="AD11" s="47"/>
      <c r="AE11" s="48"/>
      <c r="AF11" s="101">
        <f>COUNTIF(D11:AE11,"○")</f>
        <v>3</v>
      </c>
      <c r="AG11" s="101">
        <f>COUNTIF(D11:AE11,"●")</f>
        <v>0</v>
      </c>
      <c r="AH11" s="101">
        <f>D13+K13+R13+Y13</f>
        <v>6</v>
      </c>
      <c r="AI11" s="101">
        <f>J13+Q13+X13+AE13</f>
        <v>0</v>
      </c>
      <c r="AJ11" s="112">
        <v>1</v>
      </c>
    </row>
    <row r="12" spans="2:37" ht="13" customHeight="1" x14ac:dyDescent="0.15">
      <c r="B12" s="62"/>
      <c r="C12" s="58"/>
      <c r="D12" s="3"/>
      <c r="E12" s="47">
        <f>IF(F12&gt;H12,1,0)</f>
        <v>1</v>
      </c>
      <c r="F12" s="47">
        <f>IF(O7="","",O7)</f>
        <v>26</v>
      </c>
      <c r="G12" s="47" t="str">
        <f>IF(N7="","",N7)</f>
        <v>－</v>
      </c>
      <c r="H12" s="47">
        <f>IF(M7="","",M7)</f>
        <v>24</v>
      </c>
      <c r="I12" s="47">
        <f>IF(F12&lt;H12,1,0)</f>
        <v>0</v>
      </c>
      <c r="J12" s="48"/>
      <c r="K12" s="46"/>
      <c r="L12" s="47"/>
      <c r="M12" s="47"/>
      <c r="N12" s="47"/>
      <c r="O12" s="47"/>
      <c r="P12" s="47"/>
      <c r="Q12" s="48"/>
      <c r="R12" s="3"/>
      <c r="S12" s="47">
        <f>IF(T12&gt;V12,1,0)</f>
        <v>1</v>
      </c>
      <c r="T12" s="4">
        <v>25</v>
      </c>
      <c r="U12" s="47" t="str">
        <f>IF(T12="","","－")</f>
        <v>－</v>
      </c>
      <c r="V12" s="4">
        <v>11</v>
      </c>
      <c r="W12" s="47">
        <f>IF(T12&lt;V12,1,0)</f>
        <v>0</v>
      </c>
      <c r="X12" s="48"/>
      <c r="Y12" s="3"/>
      <c r="Z12" s="47">
        <f>IF(AA12&gt;AC12,1,0)</f>
        <v>1</v>
      </c>
      <c r="AA12" s="4">
        <v>25</v>
      </c>
      <c r="AB12" s="47" t="str">
        <f>IF(AA12="","","－")</f>
        <v>－</v>
      </c>
      <c r="AC12" s="4">
        <v>21</v>
      </c>
      <c r="AD12" s="47">
        <f>IF(AA12&lt;AC12,1,0)</f>
        <v>0</v>
      </c>
      <c r="AE12" s="48"/>
      <c r="AF12" s="102"/>
      <c r="AG12" s="102"/>
      <c r="AH12" s="103"/>
      <c r="AI12" s="103"/>
      <c r="AJ12" s="113"/>
    </row>
    <row r="13" spans="2:37" ht="13" customHeight="1" x14ac:dyDescent="0.15">
      <c r="B13" s="62">
        <v>2</v>
      </c>
      <c r="C13" s="73" t="s">
        <v>153</v>
      </c>
      <c r="D13" s="47">
        <f>E12+E13+E14</f>
        <v>2</v>
      </c>
      <c r="E13" s="47">
        <f>IF(F13&gt;H13,1,0)</f>
        <v>1</v>
      </c>
      <c r="F13" s="47">
        <f>IF(O8="","",O8)</f>
        <v>25</v>
      </c>
      <c r="G13" s="47" t="str">
        <f>IF(N8="","",N8)</f>
        <v>－</v>
      </c>
      <c r="H13" s="47">
        <f>IF(M8="","",M8)</f>
        <v>13</v>
      </c>
      <c r="I13" s="47">
        <f>IF(F13&lt;H13,1,0)</f>
        <v>0</v>
      </c>
      <c r="J13" s="48">
        <f>I12+I13+I14</f>
        <v>0</v>
      </c>
      <c r="K13" s="46"/>
      <c r="L13" s="47"/>
      <c r="M13" s="47"/>
      <c r="N13" s="47"/>
      <c r="O13" s="47"/>
      <c r="P13" s="47"/>
      <c r="Q13" s="48"/>
      <c r="R13" s="46">
        <f>S12+S13+S14</f>
        <v>2</v>
      </c>
      <c r="S13" s="47">
        <f>IF(T13&gt;V13,1,0)</f>
        <v>1</v>
      </c>
      <c r="T13" s="4">
        <v>25</v>
      </c>
      <c r="U13" s="47" t="str">
        <f>IF(T13="","","－")</f>
        <v>－</v>
      </c>
      <c r="V13" s="4">
        <v>20</v>
      </c>
      <c r="W13" s="47">
        <f>IF(T13&lt;V13,1,0)</f>
        <v>0</v>
      </c>
      <c r="X13" s="48">
        <f>W12+W13+W14</f>
        <v>0</v>
      </c>
      <c r="Y13" s="46">
        <f>Z12+Z13+Z14</f>
        <v>2</v>
      </c>
      <c r="Z13" s="47">
        <f>IF(AA13&gt;AC13,1,0)</f>
        <v>1</v>
      </c>
      <c r="AA13" s="4">
        <v>25</v>
      </c>
      <c r="AB13" s="47" t="str">
        <f>IF(AA13="","","－")</f>
        <v>－</v>
      </c>
      <c r="AC13" s="4">
        <v>22</v>
      </c>
      <c r="AD13" s="47">
        <f>IF(AA13&lt;AC13,1,0)</f>
        <v>0</v>
      </c>
      <c r="AE13" s="48">
        <f>AD12+AD13+AD14</f>
        <v>0</v>
      </c>
      <c r="AF13" s="108">
        <f>SUM(M12:M14,T12:T14,F12:F14,AA12:AA14)</f>
        <v>151</v>
      </c>
      <c r="AG13" s="109"/>
      <c r="AH13" s="103"/>
      <c r="AI13" s="103"/>
      <c r="AJ13" s="113"/>
    </row>
    <row r="14" spans="2:37" ht="13" customHeight="1" x14ac:dyDescent="0.15">
      <c r="B14" s="62"/>
      <c r="C14" s="58"/>
      <c r="D14" s="47"/>
      <c r="E14" s="47">
        <f>IF(F14&gt;H14,1,0)</f>
        <v>0</v>
      </c>
      <c r="F14" s="47" t="str">
        <f>IF(O9="","",O9)</f>
        <v/>
      </c>
      <c r="G14" s="47" t="str">
        <f>IF(N9="","",N9)</f>
        <v/>
      </c>
      <c r="H14" s="47" t="str">
        <f>IF(M9="","",M9)</f>
        <v/>
      </c>
      <c r="I14" s="47">
        <f>IF(F14&lt;H14,1,0)</f>
        <v>0</v>
      </c>
      <c r="J14" s="48"/>
      <c r="K14" s="46"/>
      <c r="L14" s="47"/>
      <c r="M14" s="47"/>
      <c r="N14" s="47"/>
      <c r="O14" s="47"/>
      <c r="P14" s="47"/>
      <c r="Q14" s="48"/>
      <c r="R14" s="46"/>
      <c r="S14" s="47">
        <f>IF(T14&gt;V14,1,0)</f>
        <v>0</v>
      </c>
      <c r="T14" s="4"/>
      <c r="U14" s="47" t="str">
        <f>IF(T14="","","－")</f>
        <v/>
      </c>
      <c r="V14" s="4"/>
      <c r="W14" s="47">
        <f>IF(T14&lt;V14,1,0)</f>
        <v>0</v>
      </c>
      <c r="X14" s="48"/>
      <c r="Y14" s="46"/>
      <c r="Z14" s="47">
        <f>IF(AA14&gt;AC14,1,0)</f>
        <v>0</v>
      </c>
      <c r="AA14" s="4"/>
      <c r="AB14" s="47" t="str">
        <f>IF(AA14="","","－")</f>
        <v/>
      </c>
      <c r="AC14" s="4"/>
      <c r="AD14" s="47">
        <f>IF(AA14&lt;AC14,1,0)</f>
        <v>0</v>
      </c>
      <c r="AE14" s="48"/>
      <c r="AF14" s="108">
        <f>SUM(O12:O14,V12:V14,H12:H14,AC12:AC14)</f>
        <v>111</v>
      </c>
      <c r="AG14" s="110"/>
      <c r="AH14" s="104"/>
      <c r="AI14" s="104"/>
      <c r="AJ14" s="113"/>
    </row>
    <row r="15" spans="2:37" ht="13" customHeight="1" x14ac:dyDescent="0.15">
      <c r="B15" s="65"/>
      <c r="C15" s="59"/>
      <c r="D15" s="50"/>
      <c r="E15" s="50"/>
      <c r="F15" s="50"/>
      <c r="G15" s="50"/>
      <c r="H15" s="50"/>
      <c r="I15" s="50"/>
      <c r="J15" s="51"/>
      <c r="K15" s="49"/>
      <c r="L15" s="50"/>
      <c r="M15" s="50"/>
      <c r="N15" s="50"/>
      <c r="O15" s="50"/>
      <c r="P15" s="50"/>
      <c r="Q15" s="51"/>
      <c r="R15" s="49"/>
      <c r="S15" s="50"/>
      <c r="T15" s="50"/>
      <c r="U15" s="50"/>
      <c r="V15" s="50"/>
      <c r="W15" s="50"/>
      <c r="X15" s="51"/>
      <c r="Y15" s="49"/>
      <c r="Z15" s="50"/>
      <c r="AA15" s="50"/>
      <c r="AB15" s="50"/>
      <c r="AC15" s="50"/>
      <c r="AD15" s="50"/>
      <c r="AE15" s="51"/>
      <c r="AF15" s="111">
        <f>IF(AF14&gt;0,AF13/AF14,"-")</f>
        <v>1.3603603603603605</v>
      </c>
      <c r="AG15" s="110"/>
      <c r="AH15" s="111" t="str">
        <f>IF(AI11&gt;0,AH11/AI11,"-")</f>
        <v>-</v>
      </c>
      <c r="AI15" s="109"/>
      <c r="AJ15" s="114"/>
    </row>
    <row r="16" spans="2:37" ht="13" customHeight="1" x14ac:dyDescent="0.15">
      <c r="B16" s="62"/>
      <c r="C16" s="72"/>
      <c r="D16" s="47" t="str">
        <f>IF(OR(D18&gt;=2,J18&gt;=2),IF(D18&gt;J18,"○","●"),"-")</f>
        <v>●</v>
      </c>
      <c r="E16" s="44"/>
      <c r="F16" s="44"/>
      <c r="G16" s="44"/>
      <c r="H16" s="44"/>
      <c r="I16" s="44"/>
      <c r="J16" s="45"/>
      <c r="K16" s="47" t="str">
        <f>IF(OR(K18&gt;=2,Q18&gt;=2),IF(K18&gt;Q18,"○","●"),"-")</f>
        <v>●</v>
      </c>
      <c r="L16" s="44"/>
      <c r="M16" s="44"/>
      <c r="N16" s="44"/>
      <c r="O16" s="44"/>
      <c r="P16" s="44"/>
      <c r="Q16" s="45"/>
      <c r="R16" s="43"/>
      <c r="S16" s="44"/>
      <c r="T16" s="44"/>
      <c r="U16" s="44"/>
      <c r="V16" s="44"/>
      <c r="W16" s="44"/>
      <c r="X16" s="45"/>
      <c r="Y16" s="46" t="str">
        <f>IF(OR(Y18&gt;=2,AE18&gt;=2),IF(Y18&gt;AE18,"○","●"),"-")</f>
        <v>●</v>
      </c>
      <c r="Z16" s="47"/>
      <c r="AA16" s="47"/>
      <c r="AB16" s="47"/>
      <c r="AC16" s="47"/>
      <c r="AD16" s="47"/>
      <c r="AE16" s="48"/>
      <c r="AF16" s="101">
        <f>COUNTIF(D16:AE16,"○")</f>
        <v>0</v>
      </c>
      <c r="AG16" s="101">
        <f>COUNTIF(D16:AE16,"●")</f>
        <v>3</v>
      </c>
      <c r="AH16" s="101">
        <f>D18+K18+R18+Y18</f>
        <v>0</v>
      </c>
      <c r="AI16" s="101">
        <f>J18+Q18+X18+AE18</f>
        <v>6</v>
      </c>
      <c r="AJ16" s="112">
        <v>4</v>
      </c>
    </row>
    <row r="17" spans="2:36" ht="13" customHeight="1" x14ac:dyDescent="0.15">
      <c r="B17" s="62"/>
      <c r="C17" s="58"/>
      <c r="D17" s="3"/>
      <c r="E17" s="47">
        <f>IF(F17&gt;H17,1,0)</f>
        <v>0</v>
      </c>
      <c r="F17" s="47">
        <f>IF(V7="","",V7)</f>
        <v>21</v>
      </c>
      <c r="G17" s="47" t="str">
        <f>IF(U7="","",U7)</f>
        <v>－</v>
      </c>
      <c r="H17" s="47">
        <f>IF(T7="","",T7)</f>
        <v>25</v>
      </c>
      <c r="I17" s="47">
        <f>IF(F17&lt;H17,1,0)</f>
        <v>1</v>
      </c>
      <c r="J17" s="48"/>
      <c r="K17" s="3"/>
      <c r="L17" s="47">
        <f>IF(M17&gt;O17,1,0)</f>
        <v>0</v>
      </c>
      <c r="M17" s="47">
        <f>IF(V12="","",V12)</f>
        <v>11</v>
      </c>
      <c r="N17" s="47" t="str">
        <f>IF(U12="","",U12)</f>
        <v>－</v>
      </c>
      <c r="O17" s="47">
        <f>IF(T12="","",T12)</f>
        <v>25</v>
      </c>
      <c r="P17" s="47">
        <f>IF(M17&lt;O17,1,0)</f>
        <v>1</v>
      </c>
      <c r="Q17" s="48"/>
      <c r="R17" s="46"/>
      <c r="S17" s="47"/>
      <c r="T17" s="47"/>
      <c r="U17" s="47"/>
      <c r="V17" s="47"/>
      <c r="W17" s="47"/>
      <c r="X17" s="48"/>
      <c r="Y17" s="3"/>
      <c r="Z17" s="47">
        <f>IF(AA17&gt;AC17,1,0)</f>
        <v>0</v>
      </c>
      <c r="AA17" s="4">
        <v>13</v>
      </c>
      <c r="AB17" s="47" t="str">
        <f>IF(AA17="","","－")</f>
        <v>－</v>
      </c>
      <c r="AC17" s="4">
        <v>25</v>
      </c>
      <c r="AD17" s="47">
        <f>IF(AA17&lt;AC17,1,0)</f>
        <v>1</v>
      </c>
      <c r="AE17" s="48"/>
      <c r="AF17" s="102"/>
      <c r="AG17" s="102"/>
      <c r="AH17" s="103"/>
      <c r="AI17" s="103"/>
      <c r="AJ17" s="113"/>
    </row>
    <row r="18" spans="2:36" ht="13" customHeight="1" x14ac:dyDescent="0.15">
      <c r="B18" s="62">
        <v>3</v>
      </c>
      <c r="C18" s="73" t="s">
        <v>154</v>
      </c>
      <c r="D18" s="47">
        <f>E17+E18+E19</f>
        <v>0</v>
      </c>
      <c r="E18" s="47">
        <f>IF(F18&gt;H18,1,0)</f>
        <v>0</v>
      </c>
      <c r="F18" s="47">
        <f>IF(V8="","",V8)</f>
        <v>23</v>
      </c>
      <c r="G18" s="47" t="str">
        <f>IF(U8="","",U8)</f>
        <v>－</v>
      </c>
      <c r="H18" s="47">
        <f>IF(T8="","",T8)</f>
        <v>25</v>
      </c>
      <c r="I18" s="47">
        <f>IF(F18&lt;H18,1,0)</f>
        <v>1</v>
      </c>
      <c r="J18" s="48">
        <f>I17+I18+I19</f>
        <v>2</v>
      </c>
      <c r="K18" s="47">
        <f>L17+L18+L19</f>
        <v>0</v>
      </c>
      <c r="L18" s="47">
        <f>IF(M18&gt;O18,1,0)</f>
        <v>0</v>
      </c>
      <c r="M18" s="47">
        <f>IF(V13="","",V13)</f>
        <v>20</v>
      </c>
      <c r="N18" s="47" t="str">
        <f>IF(U13="","",U13)</f>
        <v>－</v>
      </c>
      <c r="O18" s="47">
        <f>IF(T13="","",T13)</f>
        <v>25</v>
      </c>
      <c r="P18" s="47">
        <f>IF(M18&lt;O18,1,0)</f>
        <v>1</v>
      </c>
      <c r="Q18" s="48">
        <f>P17+P18+P19</f>
        <v>2</v>
      </c>
      <c r="R18" s="46"/>
      <c r="S18" s="47"/>
      <c r="T18" s="47"/>
      <c r="U18" s="47"/>
      <c r="V18" s="47"/>
      <c r="W18" s="47"/>
      <c r="X18" s="48"/>
      <c r="Y18" s="46">
        <f>Z17+Z18+Z19</f>
        <v>0</v>
      </c>
      <c r="Z18" s="47">
        <f>IF(AA18&gt;AC18,1,0)</f>
        <v>0</v>
      </c>
      <c r="AA18" s="4">
        <v>19</v>
      </c>
      <c r="AB18" s="47" t="str">
        <f>IF(AA18="","","－")</f>
        <v>－</v>
      </c>
      <c r="AC18" s="4">
        <v>25</v>
      </c>
      <c r="AD18" s="47">
        <f>IF(AA18&lt;AC18,1,0)</f>
        <v>1</v>
      </c>
      <c r="AE18" s="48">
        <f>AD17+AD18+AD19</f>
        <v>2</v>
      </c>
      <c r="AF18" s="108">
        <f>SUM(M17:M19,T17:T19,F17:F19,AA17:AA19)</f>
        <v>107</v>
      </c>
      <c r="AG18" s="109"/>
      <c r="AH18" s="103"/>
      <c r="AI18" s="103"/>
      <c r="AJ18" s="113"/>
    </row>
    <row r="19" spans="2:36" ht="13" customHeight="1" x14ac:dyDescent="0.15">
      <c r="B19" s="62"/>
      <c r="C19" s="58"/>
      <c r="D19" s="47"/>
      <c r="E19" s="47">
        <f>IF(F19&gt;H19,1,0)</f>
        <v>0</v>
      </c>
      <c r="F19" s="47" t="str">
        <f>IF(V9="","",V9)</f>
        <v/>
      </c>
      <c r="G19" s="47" t="str">
        <f>IF(U9="","",U9)</f>
        <v/>
      </c>
      <c r="H19" s="47" t="str">
        <f>IF(T9="","",T9)</f>
        <v/>
      </c>
      <c r="I19" s="47">
        <f>IF(F19&lt;H19,1,0)</f>
        <v>0</v>
      </c>
      <c r="J19" s="48"/>
      <c r="K19" s="47"/>
      <c r="L19" s="47">
        <f>IF(M19&gt;O19,1,0)</f>
        <v>0</v>
      </c>
      <c r="M19" s="47" t="str">
        <f>IF(V14="","",V14)</f>
        <v/>
      </c>
      <c r="N19" s="47" t="str">
        <f>IF(U14="","",U14)</f>
        <v/>
      </c>
      <c r="O19" s="47" t="str">
        <f>IF(T14="","",T14)</f>
        <v/>
      </c>
      <c r="P19" s="47">
        <f>IF(M19&lt;O19,1,0)</f>
        <v>0</v>
      </c>
      <c r="Q19" s="48"/>
      <c r="R19" s="46"/>
      <c r="S19" s="47"/>
      <c r="T19" s="47"/>
      <c r="U19" s="47"/>
      <c r="V19" s="47"/>
      <c r="W19" s="47"/>
      <c r="X19" s="48"/>
      <c r="Y19" s="46"/>
      <c r="Z19" s="47">
        <f>IF(AA19&gt;AC19,1,0)</f>
        <v>0</v>
      </c>
      <c r="AA19" s="4"/>
      <c r="AB19" s="47" t="str">
        <f>IF(AA19="","","－")</f>
        <v/>
      </c>
      <c r="AC19" s="4"/>
      <c r="AD19" s="47">
        <f>IF(AA19&lt;AC19,1,0)</f>
        <v>0</v>
      </c>
      <c r="AE19" s="48"/>
      <c r="AF19" s="108">
        <f>SUM(O17:O19,V17:V19,H17:H19,AC17:AC19)</f>
        <v>150</v>
      </c>
      <c r="AG19" s="110"/>
      <c r="AH19" s="104"/>
      <c r="AI19" s="104"/>
      <c r="AJ19" s="113"/>
    </row>
    <row r="20" spans="2:36" ht="13" customHeight="1" x14ac:dyDescent="0.15">
      <c r="B20" s="62"/>
      <c r="C20" s="59"/>
      <c r="D20" s="50"/>
      <c r="E20" s="50"/>
      <c r="F20" s="50"/>
      <c r="G20" s="50"/>
      <c r="H20" s="50"/>
      <c r="I20" s="50"/>
      <c r="J20" s="51"/>
      <c r="K20" s="50"/>
      <c r="L20" s="50"/>
      <c r="M20" s="50"/>
      <c r="N20" s="50"/>
      <c r="O20" s="50"/>
      <c r="P20" s="50"/>
      <c r="Q20" s="51"/>
      <c r="R20" s="49"/>
      <c r="S20" s="50"/>
      <c r="T20" s="50"/>
      <c r="U20" s="50"/>
      <c r="V20" s="50"/>
      <c r="W20" s="50"/>
      <c r="X20" s="51"/>
      <c r="Y20" s="49"/>
      <c r="Z20" s="50"/>
      <c r="AA20" s="50"/>
      <c r="AB20" s="50"/>
      <c r="AC20" s="50"/>
      <c r="AD20" s="50"/>
      <c r="AE20" s="51"/>
      <c r="AF20" s="111">
        <f>IF(AF19&gt;0,AF18/AF19,"-")</f>
        <v>0.71333333333333337</v>
      </c>
      <c r="AG20" s="110"/>
      <c r="AH20" s="111">
        <f>IF(AI16&gt;0,AH16/AI16,"-")</f>
        <v>0</v>
      </c>
      <c r="AI20" s="109"/>
      <c r="AJ20" s="114"/>
    </row>
    <row r="21" spans="2:36" ht="13" customHeight="1" x14ac:dyDescent="0.15">
      <c r="B21" s="64"/>
      <c r="C21" s="72"/>
      <c r="D21" s="47" t="str">
        <f>IF(OR(D23&gt;=2,J23&gt;=2),IF(D23&gt;J23,"○","●"),"-")</f>
        <v>○</v>
      </c>
      <c r="E21" s="44"/>
      <c r="F21" s="44"/>
      <c r="G21" s="44"/>
      <c r="H21" s="44"/>
      <c r="I21" s="44"/>
      <c r="J21" s="45"/>
      <c r="K21" s="47" t="str">
        <f>IF(OR(K23&gt;=2,Q23&gt;=2),IF(K23&gt;Q23,"○","●"),"-")</f>
        <v>●</v>
      </c>
      <c r="L21" s="44"/>
      <c r="M21" s="44"/>
      <c r="N21" s="44"/>
      <c r="O21" s="44"/>
      <c r="P21" s="44"/>
      <c r="Q21" s="45"/>
      <c r="R21" s="47" t="str">
        <f>IF(OR(R23&gt;=2,X23&gt;=2),IF(R23&gt;X23,"○","●"),"-")</f>
        <v>○</v>
      </c>
      <c r="S21" s="44"/>
      <c r="T21" s="44"/>
      <c r="U21" s="44"/>
      <c r="V21" s="44"/>
      <c r="W21" s="44"/>
      <c r="X21" s="45"/>
      <c r="Y21" s="43"/>
      <c r="Z21" s="44"/>
      <c r="AA21" s="44"/>
      <c r="AB21" s="44"/>
      <c r="AC21" s="44"/>
      <c r="AD21" s="44"/>
      <c r="AE21" s="45"/>
      <c r="AF21" s="101">
        <f>COUNTIF(D21:AE21,"○")</f>
        <v>2</v>
      </c>
      <c r="AG21" s="101">
        <f>COUNTIF(D21:AE21,"●")</f>
        <v>1</v>
      </c>
      <c r="AH21" s="101">
        <f>D23+K23+R23+Y23</f>
        <v>4</v>
      </c>
      <c r="AI21" s="101">
        <f>J23+Q23+X23+AE23</f>
        <v>2</v>
      </c>
      <c r="AJ21" s="112">
        <v>2</v>
      </c>
    </row>
    <row r="22" spans="2:36" ht="13" customHeight="1" x14ac:dyDescent="0.15">
      <c r="B22" s="62"/>
      <c r="C22" s="58"/>
      <c r="D22" s="5"/>
      <c r="E22" s="47">
        <f>IF(F22&gt;H22,1,0)</f>
        <v>1</v>
      </c>
      <c r="F22" s="47">
        <f>IF(AC7="","",AC7)</f>
        <v>25</v>
      </c>
      <c r="G22" s="47" t="str">
        <f>IF(AB7="","",AB7)</f>
        <v>－</v>
      </c>
      <c r="H22" s="47">
        <f>IF(AA7="","",AA7)</f>
        <v>23</v>
      </c>
      <c r="I22" s="47">
        <f>IF(F22&lt;H22,1,0)</f>
        <v>0</v>
      </c>
      <c r="J22" s="48"/>
      <c r="K22" s="3"/>
      <c r="L22" s="47">
        <f>IF(M22&gt;O22,1,0)</f>
        <v>0</v>
      </c>
      <c r="M22" s="47">
        <f>IF(AC12="","",AC12)</f>
        <v>21</v>
      </c>
      <c r="N22" s="47" t="str">
        <f>IF(AB12="","",AB12)</f>
        <v>－</v>
      </c>
      <c r="O22" s="47">
        <f>IF(AA12="","",AA12)</f>
        <v>25</v>
      </c>
      <c r="P22" s="47">
        <f>IF(M22&lt;O22,1,0)</f>
        <v>1</v>
      </c>
      <c r="Q22" s="48"/>
      <c r="R22" s="3"/>
      <c r="S22" s="47">
        <f>IF(T22&gt;V22,1,0)</f>
        <v>1</v>
      </c>
      <c r="T22" s="47">
        <f>IF(AC17="","",AC17)</f>
        <v>25</v>
      </c>
      <c r="U22" s="47" t="str">
        <f>IF(AB17="","",AB17)</f>
        <v>－</v>
      </c>
      <c r="V22" s="47">
        <f>IF(AA17="","",AA17)</f>
        <v>13</v>
      </c>
      <c r="W22" s="47">
        <f>IF(T22&lt;V22,1,0)</f>
        <v>0</v>
      </c>
      <c r="X22" s="48"/>
      <c r="Y22" s="46"/>
      <c r="Z22" s="47"/>
      <c r="AA22" s="47"/>
      <c r="AB22" s="47"/>
      <c r="AC22" s="47"/>
      <c r="AD22" s="47"/>
      <c r="AE22" s="48"/>
      <c r="AF22" s="102"/>
      <c r="AG22" s="102"/>
      <c r="AH22" s="103"/>
      <c r="AI22" s="103"/>
      <c r="AJ22" s="113"/>
    </row>
    <row r="23" spans="2:36" ht="13" customHeight="1" x14ac:dyDescent="0.15">
      <c r="B23" s="62">
        <v>4</v>
      </c>
      <c r="C23" s="73" t="s">
        <v>155</v>
      </c>
      <c r="D23" s="47">
        <f>E22+E23+E24</f>
        <v>2</v>
      </c>
      <c r="E23" s="47">
        <f>IF(F23&gt;H23,1,0)</f>
        <v>1</v>
      </c>
      <c r="F23" s="47">
        <f>IF(AC8="","",AC8)</f>
        <v>25</v>
      </c>
      <c r="G23" s="47" t="str">
        <f>IF(AB8="","",AB8)</f>
        <v>－</v>
      </c>
      <c r="H23" s="47">
        <f>IF(AA8="","",AA8)</f>
        <v>22</v>
      </c>
      <c r="I23" s="47">
        <f>IF(F23&lt;H23,1,0)</f>
        <v>0</v>
      </c>
      <c r="J23" s="48">
        <f>I22+I23+I24</f>
        <v>0</v>
      </c>
      <c r="K23" s="47">
        <f>L22+L23+L24</f>
        <v>0</v>
      </c>
      <c r="L23" s="47">
        <f>IF(M23&gt;O23,1,0)</f>
        <v>0</v>
      </c>
      <c r="M23" s="47">
        <f>IF(AC13="","",AC13)</f>
        <v>22</v>
      </c>
      <c r="N23" s="47" t="str">
        <f>IF(AB13="","",AB13)</f>
        <v>－</v>
      </c>
      <c r="O23" s="47">
        <f>IF(AA13="","",AA13)</f>
        <v>25</v>
      </c>
      <c r="P23" s="47">
        <f>IF(M23&lt;O23,1,0)</f>
        <v>1</v>
      </c>
      <c r="Q23" s="48">
        <f>P22+P23+P24</f>
        <v>2</v>
      </c>
      <c r="R23" s="47">
        <f>S22+S23+S24</f>
        <v>2</v>
      </c>
      <c r="S23" s="47">
        <f>IF(T23&gt;V23,1,0)</f>
        <v>1</v>
      </c>
      <c r="T23" s="47">
        <f>IF(AC18="","",AC18)</f>
        <v>25</v>
      </c>
      <c r="U23" s="47" t="str">
        <f>IF(AB18="","",AB18)</f>
        <v>－</v>
      </c>
      <c r="V23" s="47">
        <f>IF(AA18="","",AA18)</f>
        <v>19</v>
      </c>
      <c r="W23" s="47">
        <f>IF(T23&lt;V23,1,0)</f>
        <v>0</v>
      </c>
      <c r="X23" s="48">
        <f>W22+W23+W24</f>
        <v>0</v>
      </c>
      <c r="Y23" s="46"/>
      <c r="Z23" s="47"/>
      <c r="AA23" s="47"/>
      <c r="AB23" s="47"/>
      <c r="AC23" s="47"/>
      <c r="AD23" s="47"/>
      <c r="AE23" s="48"/>
      <c r="AF23" s="108">
        <f>SUM(M22:M24,T22:T24,F22:F24,AA22:AA24)</f>
        <v>143</v>
      </c>
      <c r="AG23" s="109"/>
      <c r="AH23" s="103"/>
      <c r="AI23" s="103"/>
      <c r="AJ23" s="113"/>
    </row>
    <row r="24" spans="2:36" ht="13" customHeight="1" x14ac:dyDescent="0.15">
      <c r="B24" s="62"/>
      <c r="C24" s="58"/>
      <c r="D24" s="47"/>
      <c r="E24" s="47">
        <f>IF(F24&gt;H24,1,0)</f>
        <v>0</v>
      </c>
      <c r="F24" s="47" t="str">
        <f>IF(AC9="","",AC9)</f>
        <v/>
      </c>
      <c r="G24" s="47" t="str">
        <f>IF(AB9="","",AB9)</f>
        <v/>
      </c>
      <c r="H24" s="47" t="str">
        <f>IF(AA9="","",AA9)</f>
        <v/>
      </c>
      <c r="I24" s="47">
        <f>IF(F24&lt;H24,1,0)</f>
        <v>0</v>
      </c>
      <c r="J24" s="48"/>
      <c r="K24" s="47"/>
      <c r="L24" s="47">
        <f>IF(M24&gt;O24,1,0)</f>
        <v>0</v>
      </c>
      <c r="M24" s="47" t="str">
        <f>IF(AC14="","",AC14)</f>
        <v/>
      </c>
      <c r="N24" s="47" t="str">
        <f>IF(AB14="","",AB14)</f>
        <v/>
      </c>
      <c r="O24" s="47" t="str">
        <f>IF(AA14="","",AA14)</f>
        <v/>
      </c>
      <c r="P24" s="47">
        <f>IF(M24&lt;O24,1,0)</f>
        <v>0</v>
      </c>
      <c r="Q24" s="48"/>
      <c r="R24" s="47"/>
      <c r="S24" s="47">
        <f>IF(T24&gt;V24,1,0)</f>
        <v>0</v>
      </c>
      <c r="T24" s="47" t="str">
        <f>IF(AC19="","",AC19)</f>
        <v/>
      </c>
      <c r="U24" s="47" t="str">
        <f>IF(AB19="","",AB19)</f>
        <v/>
      </c>
      <c r="V24" s="47" t="str">
        <f>IF(AA19="","",AA19)</f>
        <v/>
      </c>
      <c r="W24" s="47">
        <f>IF(T24&lt;V24,1,0)</f>
        <v>0</v>
      </c>
      <c r="X24" s="48"/>
      <c r="Y24" s="46"/>
      <c r="Z24" s="47"/>
      <c r="AA24" s="47"/>
      <c r="AB24" s="47"/>
      <c r="AC24" s="47"/>
      <c r="AD24" s="47"/>
      <c r="AE24" s="48"/>
      <c r="AF24" s="108">
        <f>SUM(O22:O24,V22:V24,H22:H24,AC22:AC24)</f>
        <v>127</v>
      </c>
      <c r="AG24" s="110"/>
      <c r="AH24" s="104"/>
      <c r="AI24" s="104"/>
      <c r="AJ24" s="113"/>
    </row>
    <row r="25" spans="2:36" ht="13" customHeight="1" x14ac:dyDescent="0.15">
      <c r="B25" s="65"/>
      <c r="C25" s="59"/>
      <c r="D25" s="50"/>
      <c r="E25" s="50"/>
      <c r="F25" s="50"/>
      <c r="G25" s="50"/>
      <c r="H25" s="50"/>
      <c r="I25" s="50"/>
      <c r="J25" s="51"/>
      <c r="K25" s="50"/>
      <c r="L25" s="50"/>
      <c r="M25" s="50"/>
      <c r="N25" s="50"/>
      <c r="O25" s="50"/>
      <c r="P25" s="50"/>
      <c r="Q25" s="51"/>
      <c r="R25" s="50"/>
      <c r="S25" s="50"/>
      <c r="T25" s="50"/>
      <c r="U25" s="50"/>
      <c r="V25" s="50"/>
      <c r="W25" s="50"/>
      <c r="X25" s="51"/>
      <c r="Y25" s="49"/>
      <c r="Z25" s="50"/>
      <c r="AA25" s="50"/>
      <c r="AB25" s="50"/>
      <c r="AC25" s="50"/>
      <c r="AD25" s="50"/>
      <c r="AE25" s="51"/>
      <c r="AF25" s="111">
        <f>IF(AF24&gt;0,AF23/AF24,"-")</f>
        <v>1.1259842519685039</v>
      </c>
      <c r="AG25" s="110"/>
      <c r="AH25" s="111">
        <f>IF(AI21&gt;0,AH21/AI21,"-")</f>
        <v>2</v>
      </c>
      <c r="AI25" s="109"/>
      <c r="AJ25" s="114"/>
    </row>
  </sheetData>
  <sheetProtection sheet="1" objects="1" scenarios="1"/>
  <mergeCells count="40">
    <mergeCell ref="AF21:AF22"/>
    <mergeCell ref="AG21:AG22"/>
    <mergeCell ref="AH21:AH24"/>
    <mergeCell ref="AI21:AI24"/>
    <mergeCell ref="AJ21:AJ25"/>
    <mergeCell ref="AF23:AG23"/>
    <mergeCell ref="AF24:AG24"/>
    <mergeCell ref="AF25:AG25"/>
    <mergeCell ref="AH25:AI25"/>
    <mergeCell ref="AF16:AF17"/>
    <mergeCell ref="AG16:AG17"/>
    <mergeCell ref="AH16:AH19"/>
    <mergeCell ref="AI16:AI19"/>
    <mergeCell ref="AJ16:AJ20"/>
    <mergeCell ref="AF18:AG18"/>
    <mergeCell ref="AF19:AG19"/>
    <mergeCell ref="AF20:AG20"/>
    <mergeCell ref="AH20:AI20"/>
    <mergeCell ref="AF11:AF12"/>
    <mergeCell ref="AG11:AG12"/>
    <mergeCell ref="AH11:AH14"/>
    <mergeCell ref="AI11:AI14"/>
    <mergeCell ref="AJ11:AJ15"/>
    <mergeCell ref="AF13:AG13"/>
    <mergeCell ref="AF14:AG14"/>
    <mergeCell ref="AF15:AG15"/>
    <mergeCell ref="AH15:AI15"/>
    <mergeCell ref="AH6:AH9"/>
    <mergeCell ref="AI6:AI9"/>
    <mergeCell ref="AJ6:AJ10"/>
    <mergeCell ref="AF8:AG8"/>
    <mergeCell ref="AF9:AG9"/>
    <mergeCell ref="AF10:AG10"/>
    <mergeCell ref="AH10:AI10"/>
    <mergeCell ref="AG6:AG7"/>
    <mergeCell ref="D5:J5"/>
    <mergeCell ref="K5:Q5"/>
    <mergeCell ref="R5:X5"/>
    <mergeCell ref="Y5:AE5"/>
    <mergeCell ref="AF6:AF7"/>
  </mergeCells>
  <phoneticPr fontId="3"/>
  <pageMargins left="0.79000000000000015" right="0.35000000000000003" top="0.94" bottom="0.59" header="0.51" footer="0.51"/>
  <pageSetup paperSize="9" orientation="landscape" horizontalDpi="0" verticalDpi="0"/>
  <headerFooter alignWithMargins="0"/>
  <rowBreaks count="1" manualBreakCount="1">
    <brk id="25" max="4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J29"/>
  <sheetViews>
    <sheetView zoomScale="125" zoomScaleNormal="125" zoomScalePageLayoutView="125" workbookViewId="0">
      <selection activeCell="A18" sqref="A18:XFD18"/>
    </sheetView>
  </sheetViews>
  <sheetFormatPr baseColWidth="12" defaultColWidth="9" defaultRowHeight="14" x14ac:dyDescent="0.15"/>
  <cols>
    <col min="1" max="1" width="7.6640625" style="14" customWidth="1"/>
    <col min="2" max="2" width="17" style="14" customWidth="1"/>
    <col min="3" max="3" width="2.33203125" style="14" customWidth="1"/>
    <col min="4" max="4" width="8.5" style="14" customWidth="1"/>
    <col min="5" max="5" width="2.6640625" style="14" customWidth="1"/>
    <col min="6" max="6" width="16.83203125" style="14" customWidth="1"/>
    <col min="7" max="7" width="28" style="14" customWidth="1"/>
    <col min="8" max="8" width="17.6640625" style="14" customWidth="1"/>
    <col min="9" max="9" width="8.5" style="14" customWidth="1"/>
    <col min="10" max="10" width="17.5" style="14" customWidth="1"/>
    <col min="11" max="16384" width="9" style="14"/>
  </cols>
  <sheetData>
    <row r="1" spans="1:10" ht="14.25" customHeight="1" x14ac:dyDescent="0.15">
      <c r="C1" s="21"/>
      <c r="D1" s="128" t="s">
        <v>205</v>
      </c>
      <c r="E1" s="24"/>
      <c r="F1" s="21"/>
      <c r="H1" s="20"/>
      <c r="I1" s="20"/>
      <c r="J1" s="20"/>
    </row>
    <row r="2" spans="1:10" ht="14.25" customHeight="1" x14ac:dyDescent="0.15">
      <c r="C2" s="21"/>
      <c r="D2" s="128"/>
      <c r="E2" s="24"/>
      <c r="F2" s="21"/>
      <c r="H2" s="20"/>
      <c r="I2" s="20"/>
      <c r="J2" s="20"/>
    </row>
    <row r="3" spans="1:10" ht="15" customHeight="1" x14ac:dyDescent="0.15">
      <c r="A3" s="136" t="s">
        <v>207</v>
      </c>
      <c r="C3" s="21"/>
      <c r="D3" s="128"/>
      <c r="E3" s="24"/>
      <c r="F3" s="21"/>
      <c r="H3" s="20"/>
      <c r="I3" s="20"/>
      <c r="J3" s="20"/>
    </row>
    <row r="4" spans="1:10" ht="15" customHeight="1" x14ac:dyDescent="0.15">
      <c r="A4" s="136" t="s">
        <v>206</v>
      </c>
      <c r="C4" s="21"/>
      <c r="D4" s="128"/>
      <c r="E4" s="24"/>
      <c r="F4" s="21"/>
      <c r="H4" s="20"/>
      <c r="I4" s="20"/>
      <c r="J4" s="20"/>
    </row>
    <row r="5" spans="1:10" ht="15" customHeight="1" x14ac:dyDescent="0.15"/>
    <row r="6" spans="1:10" ht="15" customHeight="1" x14ac:dyDescent="0.15">
      <c r="A6" s="129" t="s">
        <v>140</v>
      </c>
      <c r="B6" s="130"/>
      <c r="C6" s="131">
        <v>1</v>
      </c>
      <c r="D6" s="132" t="s">
        <v>130</v>
      </c>
      <c r="E6" s="131">
        <v>2</v>
      </c>
      <c r="F6" s="18"/>
    </row>
    <row r="7" spans="1:10" ht="15" customHeight="1" x14ac:dyDescent="0.15">
      <c r="A7" s="130"/>
      <c r="B7" s="18" t="s">
        <v>16</v>
      </c>
      <c r="C7" s="131"/>
      <c r="D7" s="132" t="s">
        <v>131</v>
      </c>
      <c r="E7" s="131"/>
      <c r="F7" s="20" t="s">
        <v>119</v>
      </c>
    </row>
    <row r="8" spans="1:10" ht="15" customHeight="1" x14ac:dyDescent="0.15">
      <c r="A8" s="130"/>
      <c r="B8" s="18" t="s">
        <v>133</v>
      </c>
      <c r="C8" s="131"/>
      <c r="D8" s="132" t="s">
        <v>132</v>
      </c>
      <c r="E8" s="131"/>
      <c r="F8" s="20" t="s">
        <v>134</v>
      </c>
    </row>
    <row r="9" spans="1:10" ht="15" customHeight="1" x14ac:dyDescent="0.15">
      <c r="A9" s="130"/>
      <c r="B9" s="133"/>
      <c r="C9" s="133"/>
      <c r="D9" s="133"/>
      <c r="E9" s="133"/>
      <c r="F9" s="133"/>
    </row>
    <row r="10" spans="1:10" ht="15" customHeight="1" x14ac:dyDescent="0.15">
      <c r="A10" s="129" t="s">
        <v>141</v>
      </c>
      <c r="B10" s="18"/>
      <c r="C10" s="131">
        <v>1</v>
      </c>
      <c r="D10" s="132" t="s">
        <v>137</v>
      </c>
      <c r="E10" s="131">
        <v>2</v>
      </c>
      <c r="F10" s="18"/>
    </row>
    <row r="11" spans="1:10" ht="15" customHeight="1" x14ac:dyDescent="0.15">
      <c r="A11" s="130"/>
      <c r="B11" s="18" t="s">
        <v>123</v>
      </c>
      <c r="C11" s="131"/>
      <c r="D11" s="132" t="s">
        <v>138</v>
      </c>
      <c r="E11" s="131"/>
      <c r="F11" s="20" t="s">
        <v>121</v>
      </c>
    </row>
    <row r="12" spans="1:10" ht="15" customHeight="1" x14ac:dyDescent="0.15">
      <c r="A12" s="130"/>
      <c r="B12" s="20" t="s">
        <v>136</v>
      </c>
      <c r="C12" s="131"/>
      <c r="D12" s="132" t="s">
        <v>139</v>
      </c>
      <c r="E12" s="131"/>
      <c r="F12" s="18" t="s">
        <v>135</v>
      </c>
    </row>
    <row r="13" spans="1:10" ht="15" customHeight="1" x14ac:dyDescent="0.15">
      <c r="A13" s="130"/>
      <c r="B13" s="130"/>
      <c r="C13" s="130"/>
      <c r="D13" s="130"/>
      <c r="E13" s="130"/>
      <c r="F13" s="130"/>
    </row>
    <row r="14" spans="1:10" ht="15" customHeight="1" x14ac:dyDescent="0.15">
      <c r="A14" s="129" t="s">
        <v>124</v>
      </c>
      <c r="B14" s="130"/>
      <c r="C14" s="131">
        <v>0</v>
      </c>
      <c r="D14" s="132" t="s">
        <v>125</v>
      </c>
      <c r="E14" s="131">
        <v>2</v>
      </c>
      <c r="F14" s="18"/>
    </row>
    <row r="15" spans="1:10" ht="15" customHeight="1" x14ac:dyDescent="0.15">
      <c r="A15" s="130"/>
      <c r="B15" s="20" t="s">
        <v>119</v>
      </c>
      <c r="C15" s="131"/>
      <c r="D15" s="132" t="s">
        <v>122</v>
      </c>
      <c r="E15" s="131"/>
      <c r="F15" s="20" t="s">
        <v>121</v>
      </c>
    </row>
    <row r="16" spans="1:10" ht="15" customHeight="1" x14ac:dyDescent="0.15">
      <c r="A16" s="130"/>
      <c r="B16" s="20"/>
      <c r="C16" s="131"/>
      <c r="D16" s="132"/>
      <c r="E16" s="131"/>
      <c r="F16" s="20"/>
    </row>
    <row r="17" spans="1:9" ht="15" customHeight="1" x14ac:dyDescent="0.15">
      <c r="A17" s="130"/>
      <c r="B17" s="130"/>
      <c r="C17" s="130"/>
      <c r="D17" s="130"/>
      <c r="E17" s="130"/>
      <c r="F17" s="130"/>
    </row>
    <row r="18" spans="1:9" ht="15" customHeight="1" x14ac:dyDescent="0.15">
      <c r="A18" s="130"/>
      <c r="B18" s="130"/>
      <c r="C18" s="130"/>
      <c r="D18" s="130"/>
      <c r="E18" s="130"/>
      <c r="F18" s="130"/>
    </row>
    <row r="19" spans="1:9" ht="15" customHeight="1" x14ac:dyDescent="0.15">
      <c r="A19" s="130"/>
      <c r="B19" s="130"/>
      <c r="C19" s="130"/>
      <c r="D19" s="130"/>
      <c r="E19" s="130"/>
      <c r="F19" s="130"/>
    </row>
    <row r="20" spans="1:9" ht="15" customHeight="1" x14ac:dyDescent="0.15">
      <c r="A20" s="130"/>
      <c r="B20" s="129" t="s">
        <v>126</v>
      </c>
      <c r="C20" s="130"/>
      <c r="D20" s="134" t="s">
        <v>121</v>
      </c>
      <c r="E20" s="130"/>
      <c r="F20" s="130"/>
    </row>
    <row r="21" spans="1:9" ht="15" customHeight="1" x14ac:dyDescent="0.15">
      <c r="A21" s="130"/>
      <c r="B21" s="129" t="s">
        <v>127</v>
      </c>
      <c r="C21" s="130"/>
      <c r="D21" s="134" t="s">
        <v>119</v>
      </c>
      <c r="E21" s="130"/>
      <c r="F21" s="130"/>
      <c r="I21" s="19"/>
    </row>
    <row r="22" spans="1:9" ht="15" customHeight="1" x14ac:dyDescent="0.15">
      <c r="A22" s="130"/>
      <c r="B22" s="129" t="s">
        <v>128</v>
      </c>
      <c r="C22" s="130"/>
      <c r="D22" s="135" t="s">
        <v>123</v>
      </c>
      <c r="E22" s="130"/>
      <c r="F22" s="130"/>
      <c r="I22" s="19"/>
    </row>
    <row r="23" spans="1:9" ht="15" customHeight="1" x14ac:dyDescent="0.15">
      <c r="A23" s="130"/>
      <c r="B23" s="129" t="s">
        <v>129</v>
      </c>
      <c r="C23" s="130"/>
      <c r="D23" s="135" t="s">
        <v>16</v>
      </c>
      <c r="E23" s="130"/>
      <c r="F23" s="130"/>
      <c r="I23" s="19"/>
    </row>
    <row r="24" spans="1:9" ht="15" customHeight="1" x14ac:dyDescent="0.15">
      <c r="A24" s="130"/>
      <c r="B24" s="129" t="s">
        <v>142</v>
      </c>
      <c r="C24" s="130"/>
      <c r="D24" s="130" t="s">
        <v>147</v>
      </c>
      <c r="E24" s="130"/>
      <c r="F24" s="130"/>
      <c r="I24" s="19"/>
    </row>
    <row r="25" spans="1:9" ht="15" customHeight="1" x14ac:dyDescent="0.15">
      <c r="A25" s="130"/>
      <c r="B25" s="129" t="s">
        <v>143</v>
      </c>
      <c r="C25" s="130"/>
      <c r="D25" s="130" t="s">
        <v>148</v>
      </c>
      <c r="E25" s="130"/>
      <c r="F25" s="130"/>
      <c r="I25" s="19"/>
    </row>
    <row r="26" spans="1:9" ht="15" customHeight="1" x14ac:dyDescent="0.15">
      <c r="A26" s="130"/>
      <c r="B26" s="129" t="s">
        <v>144</v>
      </c>
      <c r="C26" s="130"/>
      <c r="D26" s="130" t="s">
        <v>150</v>
      </c>
      <c r="E26" s="130"/>
      <c r="F26" s="130"/>
      <c r="I26" s="19"/>
    </row>
    <row r="27" spans="1:9" ht="15" customHeight="1" x14ac:dyDescent="0.15">
      <c r="A27" s="130"/>
      <c r="B27" s="129" t="s">
        <v>145</v>
      </c>
      <c r="C27" s="130"/>
      <c r="D27" s="130" t="s">
        <v>151</v>
      </c>
      <c r="E27" s="130"/>
      <c r="F27" s="130"/>
      <c r="I27" s="19"/>
    </row>
    <row r="28" spans="1:9" ht="15" customHeight="1" x14ac:dyDescent="0.15">
      <c r="A28" s="130"/>
      <c r="B28" s="129" t="s">
        <v>146</v>
      </c>
      <c r="C28" s="130"/>
      <c r="D28" s="130" t="s">
        <v>149</v>
      </c>
      <c r="E28" s="130"/>
      <c r="F28" s="130"/>
      <c r="I28" s="19"/>
    </row>
    <row r="29" spans="1:9" ht="12.5" customHeight="1" x14ac:dyDescent="0.15">
      <c r="D29" s="19"/>
      <c r="E29" s="19"/>
    </row>
  </sheetData>
  <mergeCells count="6">
    <mergeCell ref="C6:C8"/>
    <mergeCell ref="E6:E8"/>
    <mergeCell ref="C10:C12"/>
    <mergeCell ref="E10:E12"/>
    <mergeCell ref="C14:C16"/>
    <mergeCell ref="E14:E16"/>
  </mergeCells>
  <phoneticPr fontId="3"/>
  <pageMargins left="0.64" right="0.71" top="0.59" bottom="0.39000000000000007" header="0.2" footer="0.51"/>
  <pageSetup orientation="portrait" horizontalDpi="4294967292" verticalDpi="4294967292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="120" zoomScaleNormal="120" zoomScalePageLayoutView="120" workbookViewId="0">
      <selection activeCell="F7" sqref="F7"/>
    </sheetView>
  </sheetViews>
  <sheetFormatPr baseColWidth="12" defaultColWidth="8.83203125" defaultRowHeight="14" x14ac:dyDescent="0.15"/>
  <cols>
    <col min="1" max="1" width="13.1640625" customWidth="1"/>
    <col min="2" max="2" width="21.1640625" customWidth="1"/>
    <col min="3" max="3" width="20.83203125" customWidth="1"/>
    <col min="4" max="4" width="20.1640625" customWidth="1"/>
    <col min="5" max="6" width="21" customWidth="1"/>
  </cols>
  <sheetData>
    <row r="1" spans="1:6" ht="42" customHeight="1" x14ac:dyDescent="0.15">
      <c r="A1" s="119" t="s">
        <v>194</v>
      </c>
      <c r="B1" s="119"/>
      <c r="C1" s="119"/>
      <c r="D1" s="119"/>
      <c r="E1" s="119"/>
      <c r="F1" s="83"/>
    </row>
    <row r="2" spans="1:6" ht="19" customHeight="1" x14ac:dyDescent="0.15">
      <c r="A2" s="78"/>
      <c r="B2" s="81" t="s">
        <v>165</v>
      </c>
      <c r="C2" s="81" t="s">
        <v>166</v>
      </c>
      <c r="D2" s="81" t="s">
        <v>167</v>
      </c>
      <c r="E2" s="81" t="s">
        <v>168</v>
      </c>
    </row>
    <row r="3" spans="1:6" ht="15" customHeight="1" x14ac:dyDescent="0.15">
      <c r="A3" s="116" t="s">
        <v>169</v>
      </c>
      <c r="B3" s="28"/>
      <c r="C3" s="80"/>
      <c r="D3" s="63"/>
      <c r="E3" s="63"/>
    </row>
    <row r="4" spans="1:6" ht="15" customHeight="1" x14ac:dyDescent="0.15">
      <c r="A4" s="117"/>
      <c r="B4" s="57" t="s">
        <v>195</v>
      </c>
      <c r="C4" s="53" t="s">
        <v>202</v>
      </c>
      <c r="D4" s="53" t="s">
        <v>201</v>
      </c>
      <c r="E4" s="53" t="s">
        <v>197</v>
      </c>
    </row>
    <row r="5" spans="1:6" ht="15" customHeight="1" x14ac:dyDescent="0.15">
      <c r="A5" s="117"/>
      <c r="B5" s="57" t="s">
        <v>196</v>
      </c>
      <c r="C5" s="53" t="s">
        <v>178</v>
      </c>
      <c r="D5" s="53" t="s">
        <v>71</v>
      </c>
      <c r="E5" s="53" t="s">
        <v>198</v>
      </c>
    </row>
    <row r="6" spans="1:6" ht="15" customHeight="1" x14ac:dyDescent="0.15">
      <c r="A6" s="118"/>
      <c r="B6" s="29"/>
      <c r="C6" s="79"/>
      <c r="D6" s="79"/>
      <c r="E6" s="79"/>
    </row>
    <row r="7" spans="1:6" ht="15" customHeight="1" x14ac:dyDescent="0.15">
      <c r="A7" s="116" t="s">
        <v>170</v>
      </c>
      <c r="B7" s="63"/>
      <c r="C7" s="63"/>
      <c r="D7" s="63"/>
      <c r="E7" s="63"/>
    </row>
    <row r="8" spans="1:6" ht="15" customHeight="1" x14ac:dyDescent="0.15">
      <c r="A8" s="117"/>
      <c r="B8" s="53" t="s">
        <v>204</v>
      </c>
      <c r="C8" s="53" t="s">
        <v>203</v>
      </c>
      <c r="D8" s="53" t="s">
        <v>183</v>
      </c>
      <c r="E8" s="53" t="s">
        <v>188</v>
      </c>
    </row>
    <row r="9" spans="1:6" ht="15" customHeight="1" x14ac:dyDescent="0.15">
      <c r="A9" s="117"/>
      <c r="B9" s="53" t="s">
        <v>173</v>
      </c>
      <c r="C9" s="53" t="s">
        <v>178</v>
      </c>
      <c r="D9" s="53" t="s">
        <v>184</v>
      </c>
      <c r="E9" s="53" t="s">
        <v>189</v>
      </c>
    </row>
    <row r="10" spans="1:6" ht="15" customHeight="1" x14ac:dyDescent="0.15">
      <c r="A10" s="118"/>
      <c r="B10" s="54"/>
      <c r="C10" s="54"/>
      <c r="D10" s="54"/>
      <c r="E10" s="54"/>
    </row>
    <row r="11" spans="1:6" ht="15" customHeight="1" x14ac:dyDescent="0.15">
      <c r="A11" s="116" t="s">
        <v>171</v>
      </c>
      <c r="B11" s="63"/>
      <c r="C11" s="63"/>
      <c r="D11" s="63"/>
      <c r="E11" s="63"/>
    </row>
    <row r="12" spans="1:6" ht="15" customHeight="1" x14ac:dyDescent="0.15">
      <c r="A12" s="117"/>
      <c r="B12" s="53" t="s">
        <v>175</v>
      </c>
      <c r="C12" s="53" t="s">
        <v>180</v>
      </c>
      <c r="D12" s="53" t="s">
        <v>185</v>
      </c>
      <c r="E12" s="53" t="s">
        <v>190</v>
      </c>
    </row>
    <row r="13" spans="1:6" ht="15" customHeight="1" x14ac:dyDescent="0.15">
      <c r="A13" s="117"/>
      <c r="B13" s="53" t="s">
        <v>174</v>
      </c>
      <c r="C13" s="53" t="s">
        <v>179</v>
      </c>
      <c r="D13" s="53" t="s">
        <v>186</v>
      </c>
      <c r="E13" s="53" t="s">
        <v>191</v>
      </c>
    </row>
    <row r="14" spans="1:6" ht="15" customHeight="1" x14ac:dyDescent="0.15">
      <c r="A14" s="118"/>
      <c r="B14" s="79"/>
      <c r="C14" s="54"/>
      <c r="D14" s="54"/>
      <c r="E14" s="54"/>
    </row>
    <row r="15" spans="1:6" ht="15" customHeight="1" x14ac:dyDescent="0.15">
      <c r="A15" s="116" t="s">
        <v>172</v>
      </c>
      <c r="B15" s="63"/>
      <c r="C15" s="63"/>
      <c r="D15" s="63"/>
      <c r="E15" s="63"/>
    </row>
    <row r="16" spans="1:6" ht="15" customHeight="1" x14ac:dyDescent="0.15">
      <c r="A16" s="117"/>
      <c r="B16" s="53" t="s">
        <v>177</v>
      </c>
      <c r="C16" s="53" t="s">
        <v>182</v>
      </c>
      <c r="D16" s="53" t="s">
        <v>200</v>
      </c>
      <c r="E16" s="53" t="s">
        <v>192</v>
      </c>
    </row>
    <row r="17" spans="1:5" x14ac:dyDescent="0.15">
      <c r="A17" s="117"/>
      <c r="B17" s="53" t="s">
        <v>176</v>
      </c>
      <c r="C17" s="53" t="s">
        <v>181</v>
      </c>
      <c r="D17" s="53" t="s">
        <v>187</v>
      </c>
      <c r="E17" s="53" t="s">
        <v>193</v>
      </c>
    </row>
    <row r="18" spans="1:5" x14ac:dyDescent="0.15">
      <c r="A18" s="118"/>
      <c r="B18" s="79"/>
      <c r="C18" s="79"/>
      <c r="D18" s="79"/>
      <c r="E18" s="79"/>
    </row>
  </sheetData>
  <mergeCells count="5">
    <mergeCell ref="A3:A6"/>
    <mergeCell ref="A7:A10"/>
    <mergeCell ref="A11:A14"/>
    <mergeCell ref="A15:A18"/>
    <mergeCell ref="A1:E1"/>
  </mergeCells>
  <phoneticPr fontId="3"/>
  <pageMargins left="0.71" right="0.71" top="0.75000000000000011" bottom="0.75000000000000011" header="0.31" footer="0.31"/>
  <pageSetup paperSize="9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F43"/>
  <sheetViews>
    <sheetView view="pageLayout" zoomScale="120" workbookViewId="0">
      <selection activeCell="G41" sqref="G41"/>
    </sheetView>
  </sheetViews>
  <sheetFormatPr baseColWidth="12" defaultColWidth="8.83203125" defaultRowHeight="14" x14ac:dyDescent="0.15"/>
  <cols>
    <col min="3" max="3" width="9.1640625" customWidth="1"/>
    <col min="4" max="4" width="7.83203125" customWidth="1"/>
    <col min="5" max="5" width="7.33203125" customWidth="1"/>
    <col min="6" max="6" width="25" customWidth="1"/>
  </cols>
  <sheetData>
    <row r="2" spans="3:6" x14ac:dyDescent="0.15">
      <c r="C2" s="34"/>
    </row>
    <row r="3" spans="3:6" ht="14" customHeight="1" x14ac:dyDescent="0.15">
      <c r="D3" s="27" t="s">
        <v>18</v>
      </c>
      <c r="E3" s="27" t="s">
        <v>3</v>
      </c>
      <c r="F3" s="60" t="s">
        <v>19</v>
      </c>
    </row>
    <row r="4" spans="3:6" ht="14" customHeight="1" x14ac:dyDescent="0.15">
      <c r="D4" s="120">
        <v>1</v>
      </c>
      <c r="E4" s="27">
        <v>1</v>
      </c>
      <c r="F4" s="60" t="s">
        <v>43</v>
      </c>
    </row>
    <row r="5" spans="3:6" ht="14" customHeight="1" x14ac:dyDescent="0.15">
      <c r="D5" s="121"/>
      <c r="E5" s="27">
        <v>2</v>
      </c>
      <c r="F5" s="60" t="s">
        <v>59</v>
      </c>
    </row>
    <row r="6" spans="3:6" ht="14" customHeight="1" x14ac:dyDescent="0.15">
      <c r="D6" s="121"/>
      <c r="E6" s="27">
        <v>3</v>
      </c>
      <c r="F6" s="60" t="s">
        <v>61</v>
      </c>
    </row>
    <row r="7" spans="3:6" ht="14" customHeight="1" x14ac:dyDescent="0.15">
      <c r="D7" s="121"/>
      <c r="E7" s="27">
        <v>4</v>
      </c>
      <c r="F7" s="60" t="s">
        <v>60</v>
      </c>
    </row>
    <row r="8" spans="3:6" ht="14" customHeight="1" x14ac:dyDescent="0.15">
      <c r="D8" s="121"/>
      <c r="E8" s="27">
        <v>5</v>
      </c>
      <c r="F8" s="60" t="s">
        <v>62</v>
      </c>
    </row>
    <row r="9" spans="3:6" ht="14" customHeight="1" x14ac:dyDescent="0.15">
      <c r="D9" s="121"/>
      <c r="E9" s="27">
        <v>6</v>
      </c>
      <c r="F9" s="60" t="s">
        <v>64</v>
      </c>
    </row>
    <row r="10" spans="3:6" ht="14" customHeight="1" x14ac:dyDescent="0.15">
      <c r="D10" s="121"/>
      <c r="E10" s="27">
        <v>7</v>
      </c>
      <c r="F10" s="60" t="s">
        <v>63</v>
      </c>
    </row>
    <row r="11" spans="3:6" ht="14" customHeight="1" x14ac:dyDescent="0.15">
      <c r="D11" s="121"/>
      <c r="E11" s="27">
        <v>8</v>
      </c>
      <c r="F11" s="35" t="s">
        <v>68</v>
      </c>
    </row>
    <row r="12" spans="3:6" ht="14" customHeight="1" x14ac:dyDescent="0.15">
      <c r="D12" s="121"/>
      <c r="E12" s="27">
        <v>9</v>
      </c>
      <c r="F12" s="60" t="s">
        <v>66</v>
      </c>
    </row>
    <row r="13" spans="3:6" ht="14" customHeight="1" x14ac:dyDescent="0.15">
      <c r="D13" s="121"/>
      <c r="E13" s="27">
        <v>10</v>
      </c>
      <c r="F13" s="60" t="s">
        <v>65</v>
      </c>
    </row>
    <row r="14" spans="3:6" ht="14" customHeight="1" x14ac:dyDescent="0.15">
      <c r="D14" s="121"/>
      <c r="E14" s="27">
        <v>11</v>
      </c>
      <c r="F14" s="60" t="s">
        <v>67</v>
      </c>
    </row>
    <row r="15" spans="3:6" ht="14" customHeight="1" x14ac:dyDescent="0.15">
      <c r="D15" s="122"/>
      <c r="E15" s="27">
        <v>12</v>
      </c>
      <c r="F15" s="60" t="s">
        <v>32</v>
      </c>
    </row>
    <row r="16" spans="3:6" ht="14" customHeight="1" x14ac:dyDescent="0.15">
      <c r="D16" s="120">
        <v>2</v>
      </c>
      <c r="E16" s="27">
        <v>1</v>
      </c>
      <c r="F16" s="36" t="s">
        <v>69</v>
      </c>
    </row>
    <row r="17" spans="4:6" ht="14" customHeight="1" x14ac:dyDescent="0.15">
      <c r="D17" s="121"/>
      <c r="E17" s="27">
        <v>2</v>
      </c>
      <c r="F17" s="60" t="s">
        <v>46</v>
      </c>
    </row>
    <row r="18" spans="4:6" ht="14" customHeight="1" x14ac:dyDescent="0.15">
      <c r="D18" s="121"/>
      <c r="E18" s="27">
        <v>3</v>
      </c>
      <c r="F18" s="60" t="s">
        <v>25</v>
      </c>
    </row>
    <row r="19" spans="4:6" ht="14" customHeight="1" x14ac:dyDescent="0.15">
      <c r="D19" s="121"/>
      <c r="E19" s="27">
        <v>4</v>
      </c>
      <c r="F19" s="60" t="s">
        <v>45</v>
      </c>
    </row>
    <row r="20" spans="4:6" ht="14" customHeight="1" x14ac:dyDescent="0.15">
      <c r="D20" s="121"/>
      <c r="E20" s="27">
        <v>5</v>
      </c>
      <c r="F20" s="60" t="s">
        <v>44</v>
      </c>
    </row>
    <row r="21" spans="4:6" ht="14" customHeight="1" x14ac:dyDescent="0.15">
      <c r="D21" s="122"/>
      <c r="E21" s="27">
        <v>6</v>
      </c>
      <c r="F21" s="60" t="s">
        <v>20</v>
      </c>
    </row>
    <row r="22" spans="4:6" ht="14" customHeight="1" x14ac:dyDescent="0.15">
      <c r="D22" s="120">
        <v>3</v>
      </c>
      <c r="E22" s="27">
        <v>1</v>
      </c>
      <c r="F22" s="60" t="s">
        <v>27</v>
      </c>
    </row>
    <row r="23" spans="4:6" ht="14" customHeight="1" x14ac:dyDescent="0.15">
      <c r="D23" s="121"/>
      <c r="E23" s="27">
        <v>2</v>
      </c>
      <c r="F23" s="60" t="s">
        <v>47</v>
      </c>
    </row>
    <row r="24" spans="4:6" ht="14" customHeight="1" x14ac:dyDescent="0.15">
      <c r="D24" s="121"/>
      <c r="E24" s="27">
        <v>3</v>
      </c>
      <c r="F24" s="60" t="s">
        <v>22</v>
      </c>
    </row>
    <row r="25" spans="4:6" ht="14" customHeight="1" x14ac:dyDescent="0.15">
      <c r="D25" s="121"/>
      <c r="E25" s="27">
        <v>4</v>
      </c>
      <c r="F25" s="60" t="s">
        <v>21</v>
      </c>
    </row>
    <row r="26" spans="4:6" ht="14" customHeight="1" x14ac:dyDescent="0.15">
      <c r="D26" s="121"/>
      <c r="E26" s="27">
        <v>5</v>
      </c>
      <c r="F26" s="60" t="s">
        <v>15</v>
      </c>
    </row>
    <row r="27" spans="4:6" ht="14" customHeight="1" x14ac:dyDescent="0.15">
      <c r="D27" s="122"/>
      <c r="E27" s="27">
        <v>6</v>
      </c>
      <c r="F27" s="60" t="s">
        <v>48</v>
      </c>
    </row>
    <row r="28" spans="4:6" ht="14" customHeight="1" x14ac:dyDescent="0.15">
      <c r="D28" s="120">
        <v>4</v>
      </c>
      <c r="E28" s="27">
        <v>1</v>
      </c>
      <c r="F28" s="60" t="s">
        <v>51</v>
      </c>
    </row>
    <row r="29" spans="4:6" ht="14" customHeight="1" x14ac:dyDescent="0.15">
      <c r="D29" s="121"/>
      <c r="E29" s="27">
        <v>2</v>
      </c>
      <c r="F29" s="60" t="s">
        <v>23</v>
      </c>
    </row>
    <row r="30" spans="4:6" ht="14" customHeight="1" x14ac:dyDescent="0.15">
      <c r="D30" s="121"/>
      <c r="E30" s="27">
        <v>3</v>
      </c>
      <c r="F30" s="55" t="s">
        <v>76</v>
      </c>
    </row>
    <row r="31" spans="4:6" ht="14" customHeight="1" x14ac:dyDescent="0.15">
      <c r="D31" s="121"/>
      <c r="E31" s="27">
        <v>4</v>
      </c>
      <c r="F31" s="60" t="s">
        <v>52</v>
      </c>
    </row>
    <row r="32" spans="4:6" ht="14" customHeight="1" x14ac:dyDescent="0.15">
      <c r="D32" s="121"/>
      <c r="E32" s="27">
        <v>5</v>
      </c>
      <c r="F32" s="60" t="s">
        <v>50</v>
      </c>
    </row>
    <row r="33" spans="1:6" ht="14" customHeight="1" x14ac:dyDescent="0.15">
      <c r="D33" s="122"/>
      <c r="E33" s="27">
        <v>6</v>
      </c>
      <c r="F33" s="60" t="s">
        <v>49</v>
      </c>
    </row>
    <row r="34" spans="1:6" ht="14" customHeight="1" x14ac:dyDescent="0.15">
      <c r="D34" s="120">
        <v>5</v>
      </c>
      <c r="E34" s="27">
        <v>1</v>
      </c>
      <c r="F34" s="60" t="s">
        <v>55</v>
      </c>
    </row>
    <row r="35" spans="1:6" ht="14" customHeight="1" x14ac:dyDescent="0.15">
      <c r="D35" s="121"/>
      <c r="E35" s="27">
        <v>2</v>
      </c>
      <c r="F35" s="60" t="s">
        <v>56</v>
      </c>
    </row>
    <row r="36" spans="1:6" ht="14" customHeight="1" x14ac:dyDescent="0.15">
      <c r="D36" s="121"/>
      <c r="E36" s="27">
        <v>3</v>
      </c>
      <c r="F36" s="60" t="s">
        <v>54</v>
      </c>
    </row>
    <row r="37" spans="1:6" ht="14" customHeight="1" x14ac:dyDescent="0.15">
      <c r="D37" s="121"/>
      <c r="E37" s="27">
        <v>4</v>
      </c>
      <c r="F37" s="60" t="s">
        <v>16</v>
      </c>
    </row>
    <row r="38" spans="1:6" ht="14" customHeight="1" x14ac:dyDescent="0.15">
      <c r="D38" s="121"/>
      <c r="E38" s="27">
        <v>5</v>
      </c>
      <c r="F38" s="71" t="s">
        <v>147</v>
      </c>
    </row>
    <row r="39" spans="1:6" ht="14" customHeight="1" x14ac:dyDescent="0.15">
      <c r="D39" s="121"/>
      <c r="E39" s="27">
        <v>6</v>
      </c>
      <c r="F39" s="60" t="s">
        <v>53</v>
      </c>
    </row>
    <row r="40" spans="1:6" ht="14" customHeight="1" x14ac:dyDescent="0.15">
      <c r="D40" s="121"/>
      <c r="E40" s="27">
        <v>7</v>
      </c>
      <c r="F40" s="39" t="s">
        <v>77</v>
      </c>
    </row>
    <row r="41" spans="1:6" ht="14" customHeight="1" x14ac:dyDescent="0.15">
      <c r="D41" s="121"/>
      <c r="E41" s="27">
        <v>8</v>
      </c>
      <c r="F41" s="39" t="s">
        <v>78</v>
      </c>
    </row>
    <row r="42" spans="1:6" ht="14" customHeight="1" x14ac:dyDescent="0.15">
      <c r="D42" s="122"/>
      <c r="E42" s="27">
        <v>9</v>
      </c>
      <c r="F42" s="60" t="s">
        <v>17</v>
      </c>
    </row>
    <row r="43" spans="1:6" ht="14.25" customHeight="1" x14ac:dyDescent="0.15">
      <c r="A43" s="31"/>
    </row>
  </sheetData>
  <mergeCells count="5">
    <mergeCell ref="D4:D15"/>
    <mergeCell ref="D16:D21"/>
    <mergeCell ref="D22:D27"/>
    <mergeCell ref="D28:D33"/>
    <mergeCell ref="D34:D42"/>
  </mergeCells>
  <phoneticPr fontId="3"/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&amp;C&amp;16平成２8年度九州大学秋季バレーボール女子リーグ大分大会_x000D_　入れ替え前　順位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K57"/>
  <sheetViews>
    <sheetView zoomScale="125" workbookViewId="0">
      <selection activeCell="G24" sqref="G24"/>
    </sheetView>
  </sheetViews>
  <sheetFormatPr baseColWidth="12" defaultColWidth="9" defaultRowHeight="14" x14ac:dyDescent="0.15"/>
  <cols>
    <col min="1" max="1" width="8.1640625" style="14" customWidth="1"/>
    <col min="2" max="2" width="22.83203125" style="14" customWidth="1"/>
    <col min="3" max="3" width="2.33203125" style="14" customWidth="1"/>
    <col min="4" max="4" width="8.5" style="14" customWidth="1"/>
    <col min="5" max="5" width="2.6640625" style="14" customWidth="1"/>
    <col min="6" max="6" width="22.83203125" style="14" customWidth="1"/>
    <col min="7" max="7" width="28" style="14" customWidth="1"/>
    <col min="8" max="8" width="17.6640625" style="14" customWidth="1"/>
    <col min="9" max="9" width="8.5" style="14" customWidth="1"/>
    <col min="10" max="10" width="17.5" style="14" customWidth="1"/>
    <col min="11" max="16384" width="9" style="14"/>
  </cols>
  <sheetData>
    <row r="1" spans="1:11" ht="25.5" customHeight="1" x14ac:dyDescent="0.15">
      <c r="A1" s="123" t="s">
        <v>87</v>
      </c>
      <c r="B1" s="123"/>
      <c r="C1" s="123"/>
      <c r="D1" s="123"/>
      <c r="E1" s="123"/>
      <c r="F1" s="123"/>
      <c r="G1" s="13"/>
      <c r="H1" s="13"/>
      <c r="I1" s="13"/>
      <c r="J1" s="13"/>
      <c r="K1" s="13"/>
    </row>
    <row r="2" spans="1:11" ht="25.5" customHeight="1" x14ac:dyDescent="0.15">
      <c r="A2" s="123"/>
      <c r="B2" s="123"/>
      <c r="C2" s="123"/>
      <c r="D2" s="123"/>
      <c r="E2" s="123"/>
      <c r="F2" s="123"/>
      <c r="G2" s="15"/>
      <c r="H2" s="15"/>
      <c r="I2" s="15"/>
      <c r="J2" s="15"/>
      <c r="K2" s="15"/>
    </row>
    <row r="3" spans="1:11" ht="25.5" customHeight="1" x14ac:dyDescent="0.15">
      <c r="A3" s="16" t="s">
        <v>28</v>
      </c>
      <c r="D3" s="17"/>
      <c r="E3" s="17"/>
      <c r="F3" s="17"/>
      <c r="G3" s="17"/>
      <c r="H3" s="17"/>
      <c r="I3" s="17"/>
      <c r="J3" s="17"/>
      <c r="K3" s="15"/>
    </row>
    <row r="4" spans="1:11" ht="14" customHeight="1" x14ac:dyDescent="0.15">
      <c r="A4" s="21" t="s">
        <v>7</v>
      </c>
      <c r="B4" s="21"/>
      <c r="C4" s="124">
        <v>3</v>
      </c>
      <c r="D4" s="22" t="s">
        <v>107</v>
      </c>
      <c r="E4" s="126">
        <v>1</v>
      </c>
      <c r="F4" s="21"/>
      <c r="J4" s="20"/>
    </row>
    <row r="5" spans="1:11" ht="14" customHeight="1" x14ac:dyDescent="0.15">
      <c r="A5" s="21"/>
      <c r="B5" s="23" t="s">
        <v>30</v>
      </c>
      <c r="C5" s="125"/>
      <c r="D5" s="22" t="s">
        <v>108</v>
      </c>
      <c r="E5" s="127"/>
      <c r="F5" s="23" t="s">
        <v>31</v>
      </c>
    </row>
    <row r="6" spans="1:11" ht="14" customHeight="1" x14ac:dyDescent="0.15">
      <c r="A6" s="21"/>
      <c r="B6" s="24" t="s">
        <v>94</v>
      </c>
      <c r="C6" s="125"/>
      <c r="D6" s="22" t="s">
        <v>109</v>
      </c>
      <c r="E6" s="127"/>
      <c r="F6" s="23" t="s">
        <v>95</v>
      </c>
      <c r="H6" s="20"/>
      <c r="I6" s="20"/>
      <c r="J6" s="20"/>
    </row>
    <row r="7" spans="1:11" ht="14" customHeight="1" x14ac:dyDescent="0.15">
      <c r="A7" s="21"/>
      <c r="B7" s="23" t="s">
        <v>29</v>
      </c>
      <c r="C7" s="125"/>
      <c r="D7" s="22" t="s">
        <v>110</v>
      </c>
      <c r="E7" s="127"/>
      <c r="F7" s="23" t="s">
        <v>33</v>
      </c>
      <c r="H7" s="20"/>
      <c r="I7" s="20"/>
      <c r="J7" s="20"/>
    </row>
    <row r="8" spans="1:11" ht="14" customHeight="1" x14ac:dyDescent="0.15">
      <c r="A8" s="21"/>
      <c r="B8" s="24"/>
      <c r="C8" s="125"/>
      <c r="D8" s="22"/>
      <c r="E8" s="127"/>
      <c r="F8" s="24"/>
      <c r="H8" s="20"/>
      <c r="I8" s="20"/>
      <c r="J8" s="20"/>
    </row>
    <row r="9" spans="1:11" ht="14" customHeight="1" x14ac:dyDescent="0.15">
      <c r="A9" s="21"/>
      <c r="B9" s="24"/>
      <c r="C9" s="24"/>
      <c r="D9" s="22"/>
      <c r="E9" s="24"/>
      <c r="F9" s="24"/>
      <c r="H9" s="20"/>
      <c r="I9" s="20"/>
      <c r="J9" s="20"/>
    </row>
    <row r="10" spans="1:11" ht="14" customHeight="1" x14ac:dyDescent="0.15">
      <c r="A10" s="21"/>
      <c r="B10" s="21"/>
      <c r="C10" s="21"/>
      <c r="D10" s="25" t="s">
        <v>111</v>
      </c>
      <c r="E10" s="21"/>
      <c r="F10" s="21"/>
      <c r="H10" s="20"/>
      <c r="I10" s="20"/>
      <c r="J10" s="20"/>
    </row>
    <row r="11" spans="1:11" ht="14" customHeight="1" x14ac:dyDescent="0.15">
      <c r="A11" s="21"/>
      <c r="B11" s="23" t="s">
        <v>10</v>
      </c>
      <c r="C11" s="24"/>
      <c r="D11" s="25" t="s">
        <v>112</v>
      </c>
      <c r="E11" s="24"/>
      <c r="F11" s="23" t="s">
        <v>11</v>
      </c>
      <c r="H11" s="20"/>
      <c r="I11" s="20"/>
      <c r="J11" s="20"/>
    </row>
    <row r="12" spans="1:11" ht="14" customHeight="1" x14ac:dyDescent="0.15">
      <c r="A12" s="21"/>
      <c r="B12" s="23" t="s">
        <v>32</v>
      </c>
      <c r="C12" s="32">
        <v>0</v>
      </c>
      <c r="D12" s="25" t="s">
        <v>113</v>
      </c>
      <c r="E12" s="32">
        <v>3</v>
      </c>
      <c r="F12" s="24" t="s">
        <v>58</v>
      </c>
      <c r="H12" s="20"/>
      <c r="I12" s="20"/>
      <c r="J12" s="20"/>
    </row>
    <row r="13" spans="1:11" ht="14" customHeight="1" x14ac:dyDescent="0.15">
      <c r="A13" s="21"/>
      <c r="B13" s="23" t="s">
        <v>1</v>
      </c>
      <c r="C13" s="24"/>
      <c r="D13" s="25"/>
      <c r="E13" s="24"/>
      <c r="F13" s="23" t="s">
        <v>0</v>
      </c>
      <c r="H13" s="20"/>
      <c r="I13" s="20"/>
      <c r="J13" s="20"/>
    </row>
    <row r="14" spans="1:11" ht="14" customHeight="1" x14ac:dyDescent="0.15">
      <c r="A14" s="21"/>
      <c r="B14" s="24"/>
      <c r="C14" s="24"/>
      <c r="D14" s="25"/>
      <c r="E14" s="24"/>
      <c r="F14" s="24"/>
      <c r="H14" s="20"/>
      <c r="I14" s="20"/>
      <c r="J14" s="20"/>
    </row>
    <row r="15" spans="1:11" ht="14.25" customHeight="1" x14ac:dyDescent="0.15">
      <c r="A15" s="21"/>
      <c r="B15" s="21"/>
      <c r="C15" s="21"/>
      <c r="D15" s="24"/>
      <c r="E15" s="24"/>
      <c r="F15" s="21"/>
      <c r="H15" s="20"/>
      <c r="I15" s="20"/>
      <c r="J15" s="20"/>
    </row>
    <row r="16" spans="1:11" ht="14" customHeight="1" x14ac:dyDescent="0.15">
      <c r="A16" s="21" t="s">
        <v>8</v>
      </c>
      <c r="B16" s="23" t="s">
        <v>90</v>
      </c>
      <c r="C16" s="115">
        <v>2</v>
      </c>
      <c r="D16" s="25" t="s">
        <v>96</v>
      </c>
      <c r="E16" s="115">
        <v>1</v>
      </c>
      <c r="F16" s="23" t="s">
        <v>91</v>
      </c>
      <c r="H16" s="20"/>
      <c r="I16" s="20"/>
      <c r="J16" s="20"/>
    </row>
    <row r="17" spans="1:10" ht="14" customHeight="1" x14ac:dyDescent="0.15">
      <c r="A17" s="21"/>
      <c r="B17" s="24" t="s">
        <v>88</v>
      </c>
      <c r="C17" s="115"/>
      <c r="D17" s="25" t="s">
        <v>97</v>
      </c>
      <c r="E17" s="115"/>
      <c r="F17" s="23" t="s">
        <v>89</v>
      </c>
      <c r="I17" s="20"/>
    </row>
    <row r="18" spans="1:10" ht="14" customHeight="1" x14ac:dyDescent="0.15">
      <c r="A18" s="21"/>
      <c r="B18" s="24" t="s">
        <v>93</v>
      </c>
      <c r="C18" s="115"/>
      <c r="D18" s="25" t="s">
        <v>98</v>
      </c>
      <c r="E18" s="115"/>
      <c r="F18" s="24" t="s">
        <v>92</v>
      </c>
    </row>
    <row r="19" spans="1:10" ht="15" customHeight="1" x14ac:dyDescent="0.15">
      <c r="A19" s="21"/>
      <c r="B19" s="26"/>
      <c r="C19" s="26"/>
      <c r="D19" s="26"/>
      <c r="E19" s="26"/>
      <c r="F19" s="26"/>
    </row>
    <row r="20" spans="1:10" ht="14.25" customHeight="1" x14ac:dyDescent="0.15">
      <c r="A20" s="21" t="s">
        <v>9</v>
      </c>
      <c r="B20" s="23" t="s">
        <v>102</v>
      </c>
      <c r="C20" s="40"/>
      <c r="D20" s="41" t="s">
        <v>81</v>
      </c>
      <c r="E20" s="40"/>
      <c r="F20" s="23" t="s">
        <v>101</v>
      </c>
      <c r="I20" s="20"/>
      <c r="J20" s="18"/>
    </row>
    <row r="21" spans="1:10" ht="14.25" customHeight="1" x14ac:dyDescent="0.15">
      <c r="A21" s="21"/>
      <c r="B21" s="42" t="s">
        <v>99</v>
      </c>
      <c r="C21" s="40">
        <v>1</v>
      </c>
      <c r="D21" s="41" t="s">
        <v>105</v>
      </c>
      <c r="E21" s="40">
        <v>2</v>
      </c>
      <c r="F21" s="24" t="s">
        <v>100</v>
      </c>
      <c r="I21" s="20"/>
      <c r="J21" s="18"/>
    </row>
    <row r="22" spans="1:10" ht="14.25" customHeight="1" x14ac:dyDescent="0.15">
      <c r="A22" s="21"/>
      <c r="B22" s="24" t="s">
        <v>104</v>
      </c>
      <c r="C22" s="23"/>
      <c r="D22" s="33" t="s">
        <v>106</v>
      </c>
      <c r="E22" s="23"/>
      <c r="F22" s="24" t="s">
        <v>103</v>
      </c>
    </row>
    <row r="23" spans="1:10" ht="14.25" customHeight="1" x14ac:dyDescent="0.15">
      <c r="A23" s="21"/>
      <c r="B23" s="24"/>
      <c r="C23" s="32"/>
      <c r="D23" s="22"/>
      <c r="E23" s="32"/>
      <c r="F23" s="24"/>
    </row>
    <row r="24" spans="1:10" ht="14.25" customHeight="1" x14ac:dyDescent="0.15">
      <c r="A24" s="21" t="s">
        <v>26</v>
      </c>
      <c r="B24" s="23" t="s">
        <v>86</v>
      </c>
      <c r="C24" s="32"/>
      <c r="D24" s="25" t="s">
        <v>81</v>
      </c>
      <c r="E24" s="32"/>
      <c r="F24" s="23" t="s">
        <v>83</v>
      </c>
    </row>
    <row r="25" spans="1:10" ht="14.25" customHeight="1" x14ac:dyDescent="0.15">
      <c r="A25" s="21"/>
      <c r="B25" s="42" t="s">
        <v>80</v>
      </c>
      <c r="C25" s="32">
        <v>0</v>
      </c>
      <c r="D25" s="25" t="s">
        <v>82</v>
      </c>
      <c r="E25" s="32">
        <v>2</v>
      </c>
      <c r="F25" s="24" t="s">
        <v>79</v>
      </c>
    </row>
    <row r="26" spans="1:10" ht="13.5" customHeight="1" x14ac:dyDescent="0.15">
      <c r="A26" s="21"/>
      <c r="B26" s="24" t="s">
        <v>85</v>
      </c>
      <c r="C26" s="23"/>
      <c r="D26" s="33"/>
      <c r="E26" s="23"/>
      <c r="F26" s="24" t="s">
        <v>84</v>
      </c>
      <c r="H26" s="20"/>
      <c r="I26" s="20"/>
      <c r="J26" s="20"/>
    </row>
    <row r="27" spans="1:10" ht="15" customHeight="1" x14ac:dyDescent="0.15">
      <c r="A27" s="21"/>
      <c r="B27" s="21"/>
      <c r="C27" s="21"/>
      <c r="D27" s="21"/>
      <c r="E27" s="21"/>
      <c r="F27" s="21"/>
      <c r="H27" s="20"/>
      <c r="I27" s="20"/>
      <c r="J27" s="20"/>
    </row>
    <row r="28" spans="1:10" ht="12.75" customHeight="1" x14ac:dyDescent="0.15"/>
    <row r="29" spans="1:10" ht="12.75" customHeight="1" x14ac:dyDescent="0.15"/>
    <row r="30" spans="1:10" ht="12.75" customHeight="1" x14ac:dyDescent="0.15"/>
    <row r="31" spans="1:10" ht="12.75" customHeight="1" x14ac:dyDescent="0.15"/>
    <row r="32" spans="1:10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spans="4:9" ht="12.75" customHeight="1" x14ac:dyDescent="0.15">
      <c r="I49" s="19"/>
    </row>
    <row r="50" spans="4:9" ht="12.75" customHeight="1" x14ac:dyDescent="0.15">
      <c r="I50" s="19"/>
    </row>
    <row r="51" spans="4:9" ht="12.75" customHeight="1" x14ac:dyDescent="0.15">
      <c r="I51" s="19"/>
    </row>
    <row r="52" spans="4:9" ht="12.75" customHeight="1" x14ac:dyDescent="0.15">
      <c r="I52" s="19"/>
    </row>
    <row r="53" spans="4:9" ht="12.75" customHeight="1" x14ac:dyDescent="0.15">
      <c r="I53" s="19"/>
    </row>
    <row r="54" spans="4:9" ht="12.75" customHeight="1" x14ac:dyDescent="0.15">
      <c r="I54" s="19"/>
    </row>
    <row r="55" spans="4:9" ht="12.75" customHeight="1" x14ac:dyDescent="0.15">
      <c r="I55" s="19"/>
    </row>
    <row r="56" spans="4:9" ht="12.75" customHeight="1" x14ac:dyDescent="0.15">
      <c r="I56" s="19"/>
    </row>
    <row r="57" spans="4:9" ht="12.5" customHeight="1" x14ac:dyDescent="0.15">
      <c r="D57" s="19"/>
      <c r="E57" s="19"/>
    </row>
  </sheetData>
  <mergeCells count="5">
    <mergeCell ref="A1:F2"/>
    <mergeCell ref="C4:C8"/>
    <mergeCell ref="E4:E8"/>
    <mergeCell ref="C16:C18"/>
    <mergeCell ref="E16:E18"/>
  </mergeCells>
  <phoneticPr fontId="3"/>
  <pageMargins left="0.64" right="0.71" top="0.59" bottom="0.39000000000000007" header="0.2" footer="0.51"/>
  <pageSetup paperSize="9" orientation="portrait" horizontalDpi="0" verticalDpi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２部</vt:lpstr>
      <vt:lpstr>３部</vt:lpstr>
      <vt:lpstr>４部</vt:lpstr>
      <vt:lpstr>５部ａパート</vt:lpstr>
      <vt:lpstr>５部ｂパート</vt:lpstr>
      <vt:lpstr>５部決勝トーナメント</vt:lpstr>
      <vt:lpstr>H26秋個人賞</vt:lpstr>
      <vt:lpstr>H28秋入れ替え前</vt:lpstr>
      <vt:lpstr>女子H28秋入替戦 </vt:lpstr>
      <vt:lpstr>H28秋入れ替え後</vt:lpstr>
      <vt:lpstr>Sheet1</vt:lpstr>
    </vt:vector>
  </TitlesOfParts>
  <Company>大分大学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岡内 優明</dc:creator>
  <cp:lastModifiedBy>Microsoft Office ユーザー</cp:lastModifiedBy>
  <cp:lastPrinted>2016-11-02T10:20:09Z</cp:lastPrinted>
  <dcterms:created xsi:type="dcterms:W3CDTF">2010-10-30T08:23:28Z</dcterms:created>
  <dcterms:modified xsi:type="dcterms:W3CDTF">2016-11-02T10:36:54Z</dcterms:modified>
</cp:coreProperties>
</file>