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date1904="1" showInkAnnotation="0" autoCompressPictures="0"/>
  <mc:AlternateContent xmlns:mc="http://schemas.openxmlformats.org/markup-compatibility/2006">
    <mc:Choice Requires="x15">
      <x15ac:absPath xmlns:x15ac="http://schemas.microsoft.com/office/spreadsheetml/2010/11/ac" url="/Users/okauchi/Library/Mobile Documents/com~apple~CloudDocs/G4_files1/volleyball/大学バレー/九州大学連盟/大学リーグ大分大会/30年度秋季九州男子リーグ/H30試合結果/H30結果報告/H30学連用/"/>
    </mc:Choice>
  </mc:AlternateContent>
  <xr:revisionPtr revIDLastSave="0" documentId="13_ncr:1_{1F342B44-E362-D84D-ADF5-BC1975FBBB7C}" xr6:coauthVersionLast="36" xr6:coauthVersionMax="36" xr10:uidLastSave="{00000000-0000-0000-0000-000000000000}"/>
  <bookViews>
    <workbookView xWindow="1540" yWindow="460" windowWidth="22940" windowHeight="22000" tabRatio="780" firstSheet="1" activeTab="8" xr2:uid="{00000000-000D-0000-FFFF-FFFF00000000}"/>
  </bookViews>
  <sheets>
    <sheet name="H30秋男２部" sheetId="30" r:id="rId1"/>
    <sheet name="H30秋男３部" sheetId="28" r:id="rId2"/>
    <sheet name="H30秋男４部" sheetId="29" r:id="rId3"/>
    <sheet name="H30秋男５部" sheetId="27" r:id="rId4"/>
    <sheet name="H30秋男６部" sheetId="26" r:id="rId5"/>
    <sheet name="H30秋男個人賞" sheetId="25" r:id="rId6"/>
    <sheet name="H30秋男入替前" sheetId="12" r:id="rId7"/>
    <sheet name="H30秋男入替戦 " sheetId="11" r:id="rId8"/>
    <sheet name="H30秋男入替後" sheetId="24" r:id="rId9"/>
    <sheet name="Sheet1" sheetId="8" r:id="rId10"/>
  </sheets>
  <definedNames>
    <definedName name="_xlnm.Print_Area" localSheetId="3">H30秋男５部!$A$1:$AQ$30</definedName>
    <definedName name="_xlnm.Print_Area" localSheetId="4">H30秋男６部!$A$1:$AQ$30</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K34" i="30" l="1"/>
  <c r="AJ34" i="30"/>
  <c r="AH34" i="30"/>
  <c r="AG34" i="30"/>
  <c r="AC34" i="30"/>
  <c r="AA34" i="30"/>
  <c r="AD34" i="30" s="1"/>
  <c r="V34" i="30"/>
  <c r="W34" i="30" s="1"/>
  <c r="T34" i="30"/>
  <c r="O34" i="30"/>
  <c r="AT34" i="30" s="1"/>
  <c r="M34" i="30"/>
  <c r="I34" i="30"/>
  <c r="H34" i="30"/>
  <c r="F34" i="30"/>
  <c r="E34" i="30"/>
  <c r="AJ33" i="30"/>
  <c r="AK33" i="30" s="1"/>
  <c r="AH33" i="30"/>
  <c r="AC33" i="30"/>
  <c r="AD33" i="30" s="1"/>
  <c r="AB33" i="30"/>
  <c r="AA33" i="30"/>
  <c r="V33" i="30"/>
  <c r="T33" i="30"/>
  <c r="W33" i="30" s="1"/>
  <c r="P33" i="30"/>
  <c r="O33" i="30"/>
  <c r="M33" i="30"/>
  <c r="L33" i="30"/>
  <c r="H33" i="30"/>
  <c r="I33" i="30" s="1"/>
  <c r="F33" i="30"/>
  <c r="AJ32" i="30"/>
  <c r="AH32" i="30"/>
  <c r="AK32" i="30" s="1"/>
  <c r="AC32" i="30"/>
  <c r="AD32" i="30" s="1"/>
  <c r="AE33" i="30" s="1"/>
  <c r="AA32" i="30"/>
  <c r="V32" i="30"/>
  <c r="W32" i="30" s="1"/>
  <c r="T32" i="30"/>
  <c r="P32" i="30"/>
  <c r="O32" i="30"/>
  <c r="M32" i="30"/>
  <c r="AT33" i="30" s="1"/>
  <c r="L32" i="30"/>
  <c r="H32" i="30"/>
  <c r="F32" i="30"/>
  <c r="I32" i="30" s="1"/>
  <c r="AR29" i="30"/>
  <c r="AP29" i="30"/>
  <c r="AI34" i="30" s="1"/>
  <c r="AN29" i="30"/>
  <c r="AC29" i="30"/>
  <c r="AB29" i="30"/>
  <c r="AA29" i="30"/>
  <c r="AD29" i="30" s="1"/>
  <c r="V29" i="30"/>
  <c r="T29" i="30"/>
  <c r="W29" i="30" s="1"/>
  <c r="O29" i="30"/>
  <c r="P29" i="30" s="1"/>
  <c r="M29" i="30"/>
  <c r="I29" i="30"/>
  <c r="H29" i="30"/>
  <c r="F29" i="30"/>
  <c r="E29" i="30"/>
  <c r="AR28" i="30"/>
  <c r="AP28" i="30"/>
  <c r="AI33" i="30" s="1"/>
  <c r="AN28" i="30"/>
  <c r="AD28" i="30"/>
  <c r="AC28" i="30"/>
  <c r="AA28" i="30"/>
  <c r="Z28" i="30"/>
  <c r="V28" i="30"/>
  <c r="W28" i="30" s="1"/>
  <c r="T28" i="30"/>
  <c r="O28" i="30"/>
  <c r="M28" i="30"/>
  <c r="AT28" i="30" s="1"/>
  <c r="H28" i="30"/>
  <c r="F28" i="30"/>
  <c r="I28" i="30" s="1"/>
  <c r="AR27" i="30"/>
  <c r="AS28" i="30" s="1"/>
  <c r="AP27" i="30"/>
  <c r="AI32" i="30" s="1"/>
  <c r="AN27" i="30"/>
  <c r="AM28" i="30" s="1"/>
  <c r="AC27" i="30"/>
  <c r="AB27" i="30"/>
  <c r="AA27" i="30"/>
  <c r="AD27" i="30" s="1"/>
  <c r="AE28" i="30" s="1"/>
  <c r="V27" i="30"/>
  <c r="W27" i="30" s="1"/>
  <c r="T27" i="30"/>
  <c r="P27" i="30"/>
  <c r="O27" i="30"/>
  <c r="AT29" i="30" s="1"/>
  <c r="AT30" i="30" s="1"/>
  <c r="M27" i="30"/>
  <c r="L27" i="30"/>
  <c r="H27" i="30"/>
  <c r="F27" i="30"/>
  <c r="I27" i="30" s="1"/>
  <c r="J28" i="30" s="1"/>
  <c r="AR24" i="30"/>
  <c r="AP24" i="30"/>
  <c r="AB34" i="30" s="1"/>
  <c r="AN24" i="30"/>
  <c r="AK24" i="30"/>
  <c r="AI24" i="30"/>
  <c r="AG24" i="30"/>
  <c r="W24" i="30"/>
  <c r="V24" i="30"/>
  <c r="T24" i="30"/>
  <c r="S24" i="30"/>
  <c r="O24" i="30"/>
  <c r="M24" i="30"/>
  <c r="P24" i="30" s="1"/>
  <c r="H24" i="30"/>
  <c r="F24" i="30"/>
  <c r="I24" i="30" s="1"/>
  <c r="AS23" i="30"/>
  <c r="AR23" i="30"/>
  <c r="AP23" i="30"/>
  <c r="AN23" i="30"/>
  <c r="AM23" i="30"/>
  <c r="AL23" i="30"/>
  <c r="AK23" i="30"/>
  <c r="AI23" i="30"/>
  <c r="AB28" i="30" s="1"/>
  <c r="AG23" i="30"/>
  <c r="V23" i="30"/>
  <c r="AT24" i="30" s="1"/>
  <c r="T23" i="30"/>
  <c r="O23" i="30"/>
  <c r="N23" i="30"/>
  <c r="M23" i="30"/>
  <c r="P23" i="30" s="1"/>
  <c r="H23" i="30"/>
  <c r="F23" i="30"/>
  <c r="I23" i="30" s="1"/>
  <c r="AR22" i="30"/>
  <c r="AP22" i="30"/>
  <c r="AB32" i="30" s="1"/>
  <c r="AN22" i="30"/>
  <c r="AK22" i="30"/>
  <c r="AI22" i="30"/>
  <c r="AG22" i="30"/>
  <c r="AF23" i="30" s="1"/>
  <c r="AF21" i="30" s="1"/>
  <c r="V22" i="30"/>
  <c r="T22" i="30"/>
  <c r="W22" i="30" s="1"/>
  <c r="O22" i="30"/>
  <c r="M22" i="30"/>
  <c r="P22" i="30" s="1"/>
  <c r="Q23" i="30" s="1"/>
  <c r="H22" i="30"/>
  <c r="I22" i="30" s="1"/>
  <c r="F22" i="30"/>
  <c r="AM21" i="30"/>
  <c r="AR19" i="30"/>
  <c r="AP19" i="30"/>
  <c r="U34" i="30" s="1"/>
  <c r="AN19" i="30"/>
  <c r="AK19" i="30"/>
  <c r="AI19" i="30"/>
  <c r="U29" i="30" s="1"/>
  <c r="AG19" i="30"/>
  <c r="AD19" i="30"/>
  <c r="AB19" i="30"/>
  <c r="U24" i="30" s="1"/>
  <c r="Z19" i="30"/>
  <c r="O19" i="30"/>
  <c r="N19" i="30"/>
  <c r="M19" i="30"/>
  <c r="P19" i="30" s="1"/>
  <c r="H19" i="30"/>
  <c r="F19" i="30"/>
  <c r="I19" i="30" s="1"/>
  <c r="AS18" i="30"/>
  <c r="AR18" i="30"/>
  <c r="AP18" i="30"/>
  <c r="U33" i="30" s="1"/>
  <c r="AN18" i="30"/>
  <c r="AM18" i="30"/>
  <c r="AK18" i="30"/>
  <c r="AI18" i="30"/>
  <c r="U28" i="30" s="1"/>
  <c r="AG18" i="30"/>
  <c r="AF18" i="30" s="1"/>
  <c r="AD18" i="30"/>
  <c r="AB18" i="30"/>
  <c r="U23" i="30" s="1"/>
  <c r="Z18" i="30"/>
  <c r="P18" i="30"/>
  <c r="O18" i="30"/>
  <c r="M18" i="30"/>
  <c r="L18" i="30"/>
  <c r="H18" i="30"/>
  <c r="I18" i="30" s="1"/>
  <c r="F18" i="30"/>
  <c r="AR17" i="30"/>
  <c r="AP17" i="30"/>
  <c r="U32" i="30" s="1"/>
  <c r="AN17" i="30"/>
  <c r="AK17" i="30"/>
  <c r="AL18" i="30" s="1"/>
  <c r="AI17" i="30"/>
  <c r="U27" i="30" s="1"/>
  <c r="AG17" i="30"/>
  <c r="AD17" i="30"/>
  <c r="AE18" i="30" s="1"/>
  <c r="AB17" i="30"/>
  <c r="U22" i="30" s="1"/>
  <c r="Z17" i="30"/>
  <c r="Y18" i="30" s="1"/>
  <c r="Y16" i="30" s="1"/>
  <c r="O17" i="30"/>
  <c r="AT19" i="30" s="1"/>
  <c r="N17" i="30"/>
  <c r="M17" i="30"/>
  <c r="P17" i="30" s="1"/>
  <c r="Q18" i="30" s="1"/>
  <c r="H17" i="30"/>
  <c r="I17" i="30" s="1"/>
  <c r="J18" i="30" s="1"/>
  <c r="F17" i="30"/>
  <c r="AM16" i="30"/>
  <c r="AR14" i="30"/>
  <c r="AP14" i="30"/>
  <c r="N34" i="30" s="1"/>
  <c r="AN14" i="30"/>
  <c r="AK14" i="30"/>
  <c r="AI14" i="30"/>
  <c r="N29" i="30" s="1"/>
  <c r="AG14" i="30"/>
  <c r="AD14" i="30"/>
  <c r="AB14" i="30"/>
  <c r="N24" i="30" s="1"/>
  <c r="Z14" i="30"/>
  <c r="W14" i="30"/>
  <c r="U14" i="30"/>
  <c r="S14" i="30"/>
  <c r="I14" i="30"/>
  <c r="H14" i="30"/>
  <c r="F14" i="30"/>
  <c r="E14" i="30"/>
  <c r="AR13" i="30"/>
  <c r="AP13" i="30"/>
  <c r="N33" i="30" s="1"/>
  <c r="AN13" i="30"/>
  <c r="AK13" i="30"/>
  <c r="AI13" i="30"/>
  <c r="N28" i="30" s="1"/>
  <c r="AG13" i="30"/>
  <c r="AF13" i="30"/>
  <c r="AE13" i="30"/>
  <c r="AD13" i="30"/>
  <c r="AB13" i="30"/>
  <c r="Z13" i="30"/>
  <c r="Y13" i="30"/>
  <c r="X13" i="30"/>
  <c r="W13" i="30"/>
  <c r="U13" i="30"/>
  <c r="N18" i="30" s="1"/>
  <c r="S13" i="30"/>
  <c r="H13" i="30"/>
  <c r="AT14" i="30" s="1"/>
  <c r="AT15" i="30" s="1"/>
  <c r="F13" i="30"/>
  <c r="AR12" i="30"/>
  <c r="AS13" i="30" s="1"/>
  <c r="AP12" i="30"/>
  <c r="N32" i="30" s="1"/>
  <c r="AN12" i="30"/>
  <c r="AM13" i="30" s="1"/>
  <c r="AK12" i="30"/>
  <c r="AL13" i="30" s="1"/>
  <c r="AF11" i="30" s="1"/>
  <c r="AI12" i="30"/>
  <c r="N27" i="30" s="1"/>
  <c r="AG12" i="30"/>
  <c r="AD12" i="30"/>
  <c r="AB12" i="30"/>
  <c r="N22" i="30" s="1"/>
  <c r="Z12" i="30"/>
  <c r="W12" i="30"/>
  <c r="U12" i="30"/>
  <c r="S12" i="30"/>
  <c r="R13" i="30" s="1"/>
  <c r="R11" i="30" s="1"/>
  <c r="H12" i="30"/>
  <c r="F12" i="30"/>
  <c r="AT13" i="30" s="1"/>
  <c r="Y11" i="30"/>
  <c r="AT10" i="30"/>
  <c r="AT9" i="30"/>
  <c r="AR9" i="30"/>
  <c r="AP9" i="30"/>
  <c r="G34" i="30" s="1"/>
  <c r="AN9" i="30"/>
  <c r="AK9" i="30"/>
  <c r="AI9" i="30"/>
  <c r="G29" i="30" s="1"/>
  <c r="AG9" i="30"/>
  <c r="AD9" i="30"/>
  <c r="AB9" i="30"/>
  <c r="G24" i="30" s="1"/>
  <c r="Z9" i="30"/>
  <c r="W9" i="30"/>
  <c r="U9" i="30"/>
  <c r="G19" i="30" s="1"/>
  <c r="S9" i="30"/>
  <c r="P9" i="30"/>
  <c r="N9" i="30"/>
  <c r="G14" i="30" s="1"/>
  <c r="L9" i="30"/>
  <c r="AT8" i="30"/>
  <c r="AR8" i="30"/>
  <c r="AP8" i="30"/>
  <c r="G33" i="30" s="1"/>
  <c r="AN8" i="30"/>
  <c r="AK8" i="30"/>
  <c r="AL8" i="30" s="1"/>
  <c r="AI8" i="30"/>
  <c r="G28" i="30" s="1"/>
  <c r="AG8" i="30"/>
  <c r="AE8" i="30"/>
  <c r="AD8" i="30"/>
  <c r="AB8" i="30"/>
  <c r="G23" i="30" s="1"/>
  <c r="Z8" i="30"/>
  <c r="Y8" i="30"/>
  <c r="W8" i="30"/>
  <c r="U8" i="30"/>
  <c r="G18" i="30" s="1"/>
  <c r="S8" i="30"/>
  <c r="R8" i="30" s="1"/>
  <c r="P8" i="30"/>
  <c r="N8" i="30"/>
  <c r="G13" i="30" s="1"/>
  <c r="L8" i="30"/>
  <c r="AR7" i="30"/>
  <c r="AS8" i="30" s="1"/>
  <c r="AP7" i="30"/>
  <c r="G32" i="30" s="1"/>
  <c r="AN7" i="30"/>
  <c r="AM8" i="30" s="1"/>
  <c r="AM6" i="30" s="1"/>
  <c r="AK7" i="30"/>
  <c r="AI7" i="30"/>
  <c r="G27" i="30" s="1"/>
  <c r="AG7" i="30"/>
  <c r="AF8" i="30" s="1"/>
  <c r="AD7" i="30"/>
  <c r="AB7" i="30"/>
  <c r="G22" i="30" s="1"/>
  <c r="Z7" i="30"/>
  <c r="W7" i="30"/>
  <c r="X8" i="30" s="1"/>
  <c r="U7" i="30"/>
  <c r="G17" i="30" s="1"/>
  <c r="S7" i="30"/>
  <c r="P7" i="30"/>
  <c r="Q8" i="30" s="1"/>
  <c r="N7" i="30"/>
  <c r="G12" i="30" s="1"/>
  <c r="L7" i="30"/>
  <c r="K8" i="30" s="1"/>
  <c r="Y6" i="30"/>
  <c r="AM5" i="30"/>
  <c r="AF5" i="30"/>
  <c r="Y5" i="30"/>
  <c r="R5" i="30"/>
  <c r="K5" i="30"/>
  <c r="D5" i="30"/>
  <c r="AK34" i="29"/>
  <c r="AJ34" i="29"/>
  <c r="AH34" i="29"/>
  <c r="AG34" i="29"/>
  <c r="AC34" i="29"/>
  <c r="AA34" i="29"/>
  <c r="AD34" i="29" s="1"/>
  <c r="V34" i="29"/>
  <c r="W34" i="29" s="1"/>
  <c r="T34" i="29"/>
  <c r="O34" i="29"/>
  <c r="AT34" i="29" s="1"/>
  <c r="M34" i="29"/>
  <c r="I34" i="29"/>
  <c r="H34" i="29"/>
  <c r="F34" i="29"/>
  <c r="E34" i="29"/>
  <c r="AJ33" i="29"/>
  <c r="AK33" i="29" s="1"/>
  <c r="AH33" i="29"/>
  <c r="AC33" i="29"/>
  <c r="AD33" i="29" s="1"/>
  <c r="AB33" i="29"/>
  <c r="AA33" i="29"/>
  <c r="V33" i="29"/>
  <c r="T33" i="29"/>
  <c r="W33" i="29" s="1"/>
  <c r="P33" i="29"/>
  <c r="O33" i="29"/>
  <c r="M33" i="29"/>
  <c r="L33" i="29"/>
  <c r="H33" i="29"/>
  <c r="I33" i="29" s="1"/>
  <c r="F33" i="29"/>
  <c r="AJ32" i="29"/>
  <c r="AH32" i="29"/>
  <c r="AK32" i="29" s="1"/>
  <c r="AC32" i="29"/>
  <c r="AD32" i="29" s="1"/>
  <c r="AE33" i="29" s="1"/>
  <c r="AA32" i="29"/>
  <c r="V32" i="29"/>
  <c r="W32" i="29" s="1"/>
  <c r="T32" i="29"/>
  <c r="P32" i="29"/>
  <c r="O32" i="29"/>
  <c r="M32" i="29"/>
  <c r="AT33" i="29" s="1"/>
  <c r="L32" i="29"/>
  <c r="H32" i="29"/>
  <c r="F32" i="29"/>
  <c r="I32" i="29" s="1"/>
  <c r="AR29" i="29"/>
  <c r="AP29" i="29"/>
  <c r="AI34" i="29" s="1"/>
  <c r="AN29" i="29"/>
  <c r="AC29" i="29"/>
  <c r="AB29" i="29"/>
  <c r="AA29" i="29"/>
  <c r="AD29" i="29" s="1"/>
  <c r="V29" i="29"/>
  <c r="T29" i="29"/>
  <c r="W29" i="29" s="1"/>
  <c r="O29" i="29"/>
  <c r="P29" i="29" s="1"/>
  <c r="M29" i="29"/>
  <c r="I29" i="29"/>
  <c r="H29" i="29"/>
  <c r="F29" i="29"/>
  <c r="E29" i="29"/>
  <c r="AR28" i="29"/>
  <c r="AP28" i="29"/>
  <c r="AI33" i="29" s="1"/>
  <c r="AN28" i="29"/>
  <c r="AD28" i="29"/>
  <c r="AC28" i="29"/>
  <c r="AA28" i="29"/>
  <c r="Z28" i="29"/>
  <c r="V28" i="29"/>
  <c r="W28" i="29" s="1"/>
  <c r="T28" i="29"/>
  <c r="O28" i="29"/>
  <c r="N28" i="29"/>
  <c r="M28" i="29"/>
  <c r="P28" i="29" s="1"/>
  <c r="H28" i="29"/>
  <c r="F28" i="29"/>
  <c r="I28" i="29" s="1"/>
  <c r="AR27" i="29"/>
  <c r="AS28" i="29" s="1"/>
  <c r="AP27" i="29"/>
  <c r="AI32" i="29" s="1"/>
  <c r="AN27" i="29"/>
  <c r="AM28" i="29" s="1"/>
  <c r="AM26" i="29" s="1"/>
  <c r="AC27" i="29"/>
  <c r="AB27" i="29"/>
  <c r="AA27" i="29"/>
  <c r="AD27" i="29" s="1"/>
  <c r="AE28" i="29" s="1"/>
  <c r="V27" i="29"/>
  <c r="W27" i="29" s="1"/>
  <c r="X28" i="29" s="1"/>
  <c r="T27" i="29"/>
  <c r="P27" i="29"/>
  <c r="Q28" i="29" s="1"/>
  <c r="O27" i="29"/>
  <c r="AT29" i="29" s="1"/>
  <c r="M27" i="29"/>
  <c r="AT28" i="29" s="1"/>
  <c r="L27" i="29"/>
  <c r="H27" i="29"/>
  <c r="F27" i="29"/>
  <c r="I27" i="29" s="1"/>
  <c r="J28" i="29" s="1"/>
  <c r="AR24" i="29"/>
  <c r="AP24" i="29"/>
  <c r="AB34" i="29" s="1"/>
  <c r="AN24" i="29"/>
  <c r="AK24" i="29"/>
  <c r="AI24" i="29"/>
  <c r="AG24" i="29"/>
  <c r="W24" i="29"/>
  <c r="V24" i="29"/>
  <c r="T24" i="29"/>
  <c r="S24" i="29"/>
  <c r="O24" i="29"/>
  <c r="M24" i="29"/>
  <c r="P24" i="29" s="1"/>
  <c r="H24" i="29"/>
  <c r="G24" i="29"/>
  <c r="F24" i="29"/>
  <c r="I24" i="29" s="1"/>
  <c r="AS23" i="29"/>
  <c r="AR23" i="29"/>
  <c r="AP23" i="29"/>
  <c r="AN23" i="29"/>
  <c r="AM23" i="29"/>
  <c r="AL23" i="29"/>
  <c r="AK23" i="29"/>
  <c r="AI23" i="29"/>
  <c r="AB28" i="29" s="1"/>
  <c r="AG23" i="29"/>
  <c r="V23" i="29"/>
  <c r="AT24" i="29" s="1"/>
  <c r="T23" i="29"/>
  <c r="O23" i="29"/>
  <c r="N23" i="29"/>
  <c r="M23" i="29"/>
  <c r="P23" i="29" s="1"/>
  <c r="H23" i="29"/>
  <c r="F23" i="29"/>
  <c r="I23" i="29" s="1"/>
  <c r="AR22" i="29"/>
  <c r="AP22" i="29"/>
  <c r="AB32" i="29" s="1"/>
  <c r="AN22" i="29"/>
  <c r="AK22" i="29"/>
  <c r="AI22" i="29"/>
  <c r="AG22" i="29"/>
  <c r="AF23" i="29" s="1"/>
  <c r="AF21" i="29" s="1"/>
  <c r="V22" i="29"/>
  <c r="T22" i="29"/>
  <c r="W22" i="29" s="1"/>
  <c r="O22" i="29"/>
  <c r="M22" i="29"/>
  <c r="P22" i="29" s="1"/>
  <c r="Q23" i="29" s="1"/>
  <c r="H22" i="29"/>
  <c r="I22" i="29" s="1"/>
  <c r="J23" i="29" s="1"/>
  <c r="F22" i="29"/>
  <c r="AM21" i="29"/>
  <c r="AR19" i="29"/>
  <c r="AP19" i="29"/>
  <c r="U34" i="29" s="1"/>
  <c r="AN19" i="29"/>
  <c r="AK19" i="29"/>
  <c r="AI19" i="29"/>
  <c r="U29" i="29" s="1"/>
  <c r="AG19" i="29"/>
  <c r="AD19" i="29"/>
  <c r="AB19" i="29"/>
  <c r="U24" i="29" s="1"/>
  <c r="Z19" i="29"/>
  <c r="O19" i="29"/>
  <c r="N19" i="29"/>
  <c r="M19" i="29"/>
  <c r="P19" i="29" s="1"/>
  <c r="H19" i="29"/>
  <c r="F19" i="29"/>
  <c r="I19" i="29" s="1"/>
  <c r="AS18" i="29"/>
  <c r="AR18" i="29"/>
  <c r="AP18" i="29"/>
  <c r="U33" i="29" s="1"/>
  <c r="AN18" i="29"/>
  <c r="AM18" i="29"/>
  <c r="AK18" i="29"/>
  <c r="AI18" i="29"/>
  <c r="U28" i="29" s="1"/>
  <c r="AG18" i="29"/>
  <c r="AF18" i="29" s="1"/>
  <c r="AF16" i="29" s="1"/>
  <c r="AD18" i="29"/>
  <c r="AB18" i="29"/>
  <c r="U23" i="29" s="1"/>
  <c r="Z18" i="29"/>
  <c r="P18" i="29"/>
  <c r="O18" i="29"/>
  <c r="M18" i="29"/>
  <c r="L18" i="29"/>
  <c r="H18" i="29"/>
  <c r="I18" i="29" s="1"/>
  <c r="F18" i="29"/>
  <c r="AR17" i="29"/>
  <c r="AP17" i="29"/>
  <c r="U32" i="29" s="1"/>
  <c r="AN17" i="29"/>
  <c r="AK17" i="29"/>
  <c r="AL18" i="29" s="1"/>
  <c r="AI17" i="29"/>
  <c r="U27" i="29" s="1"/>
  <c r="AG17" i="29"/>
  <c r="AD17" i="29"/>
  <c r="AE18" i="29" s="1"/>
  <c r="AB17" i="29"/>
  <c r="U22" i="29" s="1"/>
  <c r="Z17" i="29"/>
  <c r="Y18" i="29" s="1"/>
  <c r="O17" i="29"/>
  <c r="AT19" i="29" s="1"/>
  <c r="N17" i="29"/>
  <c r="M17" i="29"/>
  <c r="P17" i="29" s="1"/>
  <c r="Q18" i="29" s="1"/>
  <c r="H17" i="29"/>
  <c r="I17" i="29" s="1"/>
  <c r="F17" i="29"/>
  <c r="AM16" i="29"/>
  <c r="AR14" i="29"/>
  <c r="AP14" i="29"/>
  <c r="N34" i="29" s="1"/>
  <c r="AN14" i="29"/>
  <c r="AK14" i="29"/>
  <c r="AI14" i="29"/>
  <c r="N29" i="29" s="1"/>
  <c r="AG14" i="29"/>
  <c r="AD14" i="29"/>
  <c r="AB14" i="29"/>
  <c r="N24" i="29" s="1"/>
  <c r="Z14" i="29"/>
  <c r="W14" i="29"/>
  <c r="U14" i="29"/>
  <c r="S14" i="29"/>
  <c r="I14" i="29"/>
  <c r="H14" i="29"/>
  <c r="F14" i="29"/>
  <c r="E14" i="29"/>
  <c r="AR13" i="29"/>
  <c r="AP13" i="29"/>
  <c r="N33" i="29" s="1"/>
  <c r="AN13" i="29"/>
  <c r="AK13" i="29"/>
  <c r="AI13" i="29"/>
  <c r="AG13" i="29"/>
  <c r="AF13" i="29"/>
  <c r="AE13" i="29"/>
  <c r="AD13" i="29"/>
  <c r="AB13" i="29"/>
  <c r="Z13" i="29"/>
  <c r="Y13" i="29"/>
  <c r="X13" i="29"/>
  <c r="W13" i="29"/>
  <c r="U13" i="29"/>
  <c r="N18" i="29" s="1"/>
  <c r="S13" i="29"/>
  <c r="H13" i="29"/>
  <c r="AT14" i="29" s="1"/>
  <c r="F13" i="29"/>
  <c r="AR12" i="29"/>
  <c r="AS13" i="29" s="1"/>
  <c r="AP12" i="29"/>
  <c r="N32" i="29" s="1"/>
  <c r="AN12" i="29"/>
  <c r="AM13" i="29" s="1"/>
  <c r="AK12" i="29"/>
  <c r="AL13" i="29" s="1"/>
  <c r="AF11" i="29" s="1"/>
  <c r="AI12" i="29"/>
  <c r="N27" i="29" s="1"/>
  <c r="AG12" i="29"/>
  <c r="AD12" i="29"/>
  <c r="AB12" i="29"/>
  <c r="N22" i="29" s="1"/>
  <c r="Z12" i="29"/>
  <c r="W12" i="29"/>
  <c r="U12" i="29"/>
  <c r="S12" i="29"/>
  <c r="R13" i="29" s="1"/>
  <c r="R11" i="29" s="1"/>
  <c r="H12" i="29"/>
  <c r="F12" i="29"/>
  <c r="AT13" i="29" s="1"/>
  <c r="Y11" i="29"/>
  <c r="AT10" i="29"/>
  <c r="AT9" i="29"/>
  <c r="AR9" i="29"/>
  <c r="AP9" i="29"/>
  <c r="G34" i="29" s="1"/>
  <c r="AN9" i="29"/>
  <c r="AK9" i="29"/>
  <c r="AI9" i="29"/>
  <c r="G29" i="29" s="1"/>
  <c r="AG9" i="29"/>
  <c r="AD9" i="29"/>
  <c r="AB9" i="29"/>
  <c r="Z9" i="29"/>
  <c r="W9" i="29"/>
  <c r="U9" i="29"/>
  <c r="G19" i="29" s="1"/>
  <c r="S9" i="29"/>
  <c r="P9" i="29"/>
  <c r="N9" i="29"/>
  <c r="G14" i="29" s="1"/>
  <c r="L9" i="29"/>
  <c r="AT8" i="29"/>
  <c r="AR8" i="29"/>
  <c r="AP8" i="29"/>
  <c r="G33" i="29" s="1"/>
  <c r="AN8" i="29"/>
  <c r="AK8" i="29"/>
  <c r="AL8" i="29" s="1"/>
  <c r="AI8" i="29"/>
  <c r="G28" i="29" s="1"/>
  <c r="AG8" i="29"/>
  <c r="AE8" i="29"/>
  <c r="AD8" i="29"/>
  <c r="AB8" i="29"/>
  <c r="G23" i="29" s="1"/>
  <c r="Z8" i="29"/>
  <c r="Y8" i="29"/>
  <c r="W8" i="29"/>
  <c r="U8" i="29"/>
  <c r="G18" i="29" s="1"/>
  <c r="S8" i="29"/>
  <c r="R8" i="29" s="1"/>
  <c r="P8" i="29"/>
  <c r="N8" i="29"/>
  <c r="G13" i="29" s="1"/>
  <c r="L8" i="29"/>
  <c r="AR7" i="29"/>
  <c r="AS8" i="29" s="1"/>
  <c r="AP7" i="29"/>
  <c r="G32" i="29" s="1"/>
  <c r="AN7" i="29"/>
  <c r="AM8" i="29" s="1"/>
  <c r="AM6" i="29" s="1"/>
  <c r="AK7" i="29"/>
  <c r="AI7" i="29"/>
  <c r="G27" i="29" s="1"/>
  <c r="AG7" i="29"/>
  <c r="AF8" i="29" s="1"/>
  <c r="AD7" i="29"/>
  <c r="AB7" i="29"/>
  <c r="G22" i="29" s="1"/>
  <c r="Z7" i="29"/>
  <c r="W7" i="29"/>
  <c r="X8" i="29" s="1"/>
  <c r="U7" i="29"/>
  <c r="G17" i="29" s="1"/>
  <c r="S7" i="29"/>
  <c r="P7" i="29"/>
  <c r="Q8" i="29" s="1"/>
  <c r="N7" i="29"/>
  <c r="G12" i="29" s="1"/>
  <c r="L7" i="29"/>
  <c r="K8" i="29" s="1"/>
  <c r="Y6" i="29"/>
  <c r="AM5" i="29"/>
  <c r="AF5" i="29"/>
  <c r="Y5" i="29"/>
  <c r="R5" i="29"/>
  <c r="K5" i="29"/>
  <c r="D5" i="29"/>
  <c r="AK34" i="28"/>
  <c r="AJ34" i="28"/>
  <c r="AH34" i="28"/>
  <c r="AG34" i="28"/>
  <c r="AC34" i="28"/>
  <c r="AA34" i="28"/>
  <c r="V34" i="28"/>
  <c r="W34" i="28" s="1"/>
  <c r="U34" i="28"/>
  <c r="T34" i="28"/>
  <c r="O34" i="28"/>
  <c r="M34" i="28"/>
  <c r="I34" i="28"/>
  <c r="H34" i="28"/>
  <c r="F34" i="28"/>
  <c r="E34" i="28"/>
  <c r="AJ33" i="28"/>
  <c r="AH33" i="28"/>
  <c r="AC33" i="28"/>
  <c r="AD33" i="28" s="1"/>
  <c r="AB33" i="28"/>
  <c r="AA33" i="28"/>
  <c r="V33" i="28"/>
  <c r="U33" i="28"/>
  <c r="T33" i="28"/>
  <c r="P33" i="28"/>
  <c r="O33" i="28"/>
  <c r="M33" i="28"/>
  <c r="L33" i="28"/>
  <c r="H33" i="28"/>
  <c r="F33" i="28"/>
  <c r="AJ32" i="28"/>
  <c r="AH32" i="28"/>
  <c r="AC32" i="28"/>
  <c r="AD32" i="28" s="1"/>
  <c r="AA32" i="28"/>
  <c r="V32" i="28"/>
  <c r="T32" i="28"/>
  <c r="P32" i="28"/>
  <c r="O32" i="28"/>
  <c r="M32" i="28"/>
  <c r="AT33" i="28" s="1"/>
  <c r="L32" i="28"/>
  <c r="H32" i="28"/>
  <c r="F32" i="28"/>
  <c r="AR29" i="28"/>
  <c r="AP29" i="28"/>
  <c r="AI34" i="28" s="1"/>
  <c r="AN29" i="28"/>
  <c r="AC29" i="28"/>
  <c r="AB29" i="28"/>
  <c r="AA29" i="28"/>
  <c r="V29" i="28"/>
  <c r="U29" i="28"/>
  <c r="T29" i="28"/>
  <c r="W29" i="28" s="1"/>
  <c r="P29" i="28"/>
  <c r="O29" i="28"/>
  <c r="M29" i="28"/>
  <c r="L29" i="28"/>
  <c r="I29" i="28"/>
  <c r="H29" i="28"/>
  <c r="F29" i="28"/>
  <c r="E29" i="28" s="1"/>
  <c r="AR28" i="28"/>
  <c r="AP28" i="28"/>
  <c r="AI33" i="28" s="1"/>
  <c r="AN28" i="28"/>
  <c r="AD28" i="28"/>
  <c r="AC28" i="28"/>
  <c r="AA28" i="28"/>
  <c r="Z28" i="28" s="1"/>
  <c r="W28" i="28"/>
  <c r="V28" i="28"/>
  <c r="T28" i="28"/>
  <c r="S28" i="28"/>
  <c r="O28" i="28"/>
  <c r="N28" i="28"/>
  <c r="M28" i="28"/>
  <c r="P28" i="28" s="1"/>
  <c r="H28" i="28"/>
  <c r="F28" i="28"/>
  <c r="AR27" i="28"/>
  <c r="AP27" i="28"/>
  <c r="AI32" i="28" s="1"/>
  <c r="AN27" i="28"/>
  <c r="AM28" i="28" s="1"/>
  <c r="AC27" i="28"/>
  <c r="AA27" i="28"/>
  <c r="V27" i="28"/>
  <c r="S27" i="28" s="1"/>
  <c r="T27" i="28"/>
  <c r="P27" i="28"/>
  <c r="O27" i="28"/>
  <c r="AT29" i="28" s="1"/>
  <c r="M27" i="28"/>
  <c r="L27" i="28"/>
  <c r="H27" i="28"/>
  <c r="F27" i="28"/>
  <c r="AR24" i="28"/>
  <c r="AP24" i="28"/>
  <c r="AB34" i="28" s="1"/>
  <c r="AN24" i="28"/>
  <c r="AK24" i="28"/>
  <c r="AI24" i="28"/>
  <c r="AG24" i="28"/>
  <c r="V24" i="28"/>
  <c r="T24" i="28"/>
  <c r="S24" i="28" s="1"/>
  <c r="O24" i="28"/>
  <c r="M24" i="28"/>
  <c r="H24" i="28"/>
  <c r="F24" i="28"/>
  <c r="I24" i="28" s="1"/>
  <c r="AT23" i="28"/>
  <c r="AR23" i="28"/>
  <c r="AP23" i="28"/>
  <c r="AN23" i="28"/>
  <c r="AM23" i="28" s="1"/>
  <c r="AM21" i="28" s="1"/>
  <c r="AL23" i="28"/>
  <c r="AK23" i="28"/>
  <c r="AI23" i="28"/>
  <c r="AB28" i="28" s="1"/>
  <c r="AG23" i="28"/>
  <c r="V23" i="28"/>
  <c r="S23" i="28" s="1"/>
  <c r="T23" i="28"/>
  <c r="O23" i="28"/>
  <c r="N23" i="28"/>
  <c r="M23" i="28"/>
  <c r="H23" i="28"/>
  <c r="G23" i="28"/>
  <c r="F23" i="28"/>
  <c r="AR22" i="28"/>
  <c r="AS23" i="28" s="1"/>
  <c r="AP22" i="28"/>
  <c r="AB32" i="28" s="1"/>
  <c r="AN22" i="28"/>
  <c r="AK22" i="28"/>
  <c r="AI22" i="28"/>
  <c r="AB27" i="28" s="1"/>
  <c r="AG22" i="28"/>
  <c r="AF23" i="28" s="1"/>
  <c r="AF21" i="28" s="1"/>
  <c r="V22" i="28"/>
  <c r="U22" i="28"/>
  <c r="T22" i="28"/>
  <c r="O22" i="28"/>
  <c r="AT24" i="28" s="1"/>
  <c r="AT25" i="28" s="1"/>
  <c r="M22" i="28"/>
  <c r="H22" i="28"/>
  <c r="E22" i="28" s="1"/>
  <c r="F22" i="28"/>
  <c r="AT19" i="28"/>
  <c r="AR19" i="28"/>
  <c r="AP19" i="28"/>
  <c r="AN19" i="28"/>
  <c r="AK19" i="28"/>
  <c r="AI19" i="28"/>
  <c r="AG19" i="28"/>
  <c r="AD19" i="28"/>
  <c r="AB19" i="28"/>
  <c r="U24" i="28" s="1"/>
  <c r="Z19" i="28"/>
  <c r="O19" i="28"/>
  <c r="N19" i="28"/>
  <c r="M19" i="28"/>
  <c r="H19" i="28"/>
  <c r="F19" i="28"/>
  <c r="I19" i="28" s="1"/>
  <c r="AT18" i="28"/>
  <c r="AS18" i="28"/>
  <c r="AR18" i="28"/>
  <c r="AP18" i="28"/>
  <c r="AN18" i="28"/>
  <c r="AK18" i="28"/>
  <c r="AI18" i="28"/>
  <c r="U28" i="28" s="1"/>
  <c r="AG18" i="28"/>
  <c r="AF18" i="28" s="1"/>
  <c r="AD18" i="28"/>
  <c r="AB18" i="28"/>
  <c r="U23" i="28" s="1"/>
  <c r="Z18" i="28"/>
  <c r="O18" i="28"/>
  <c r="M18" i="28"/>
  <c r="P18" i="28" s="1"/>
  <c r="L18" i="28"/>
  <c r="H18" i="28"/>
  <c r="I18" i="28" s="1"/>
  <c r="F18" i="28"/>
  <c r="E18" i="28"/>
  <c r="AR17" i="28"/>
  <c r="AP17" i="28"/>
  <c r="U32" i="28" s="1"/>
  <c r="AN17" i="28"/>
  <c r="AM18" i="28" s="1"/>
  <c r="AM16" i="28" s="1"/>
  <c r="AK17" i="28"/>
  <c r="AI17" i="28"/>
  <c r="U27" i="28" s="1"/>
  <c r="AG17" i="28"/>
  <c r="AD17" i="28"/>
  <c r="AE18" i="28" s="1"/>
  <c r="AB17" i="28"/>
  <c r="Z17" i="28"/>
  <c r="Y18" i="28" s="1"/>
  <c r="O17" i="28"/>
  <c r="N17" i="28"/>
  <c r="M17" i="28"/>
  <c r="H17" i="28"/>
  <c r="E17" i="28" s="1"/>
  <c r="F17" i="28"/>
  <c r="AT14" i="28"/>
  <c r="AR14" i="28"/>
  <c r="AP14" i="28"/>
  <c r="N34" i="28" s="1"/>
  <c r="AN14" i="28"/>
  <c r="AK14" i="28"/>
  <c r="AI14" i="28"/>
  <c r="N29" i="28" s="1"/>
  <c r="AG14" i="28"/>
  <c r="AD14" i="28"/>
  <c r="AB14" i="28"/>
  <c r="N24" i="28" s="1"/>
  <c r="Z14" i="28"/>
  <c r="W14" i="28"/>
  <c r="U14" i="28"/>
  <c r="S14" i="28"/>
  <c r="I14" i="28"/>
  <c r="H14" i="28"/>
  <c r="F14" i="28"/>
  <c r="E14" i="28"/>
  <c r="AR13" i="28"/>
  <c r="AP13" i="28"/>
  <c r="N33" i="28" s="1"/>
  <c r="AN13" i="28"/>
  <c r="AK13" i="28"/>
  <c r="AI13" i="28"/>
  <c r="AG13" i="28"/>
  <c r="AF13" i="28"/>
  <c r="AE13" i="28"/>
  <c r="AD13" i="28"/>
  <c r="AB13" i="28"/>
  <c r="Z13" i="28"/>
  <c r="Y13" i="28"/>
  <c r="Y11" i="28" s="1"/>
  <c r="W13" i="28"/>
  <c r="U13" i="28"/>
  <c r="N18" i="28" s="1"/>
  <c r="S13" i="28"/>
  <c r="I13" i="28"/>
  <c r="H13" i="28"/>
  <c r="F13" i="28"/>
  <c r="E13" i="28"/>
  <c r="AR12" i="28"/>
  <c r="AP12" i="28"/>
  <c r="N32" i="28" s="1"/>
  <c r="AN12" i="28"/>
  <c r="AM13" i="28" s="1"/>
  <c r="AK12" i="28"/>
  <c r="AL13" i="28" s="1"/>
  <c r="AI12" i="28"/>
  <c r="N27" i="28" s="1"/>
  <c r="AG12" i="28"/>
  <c r="AD12" i="28"/>
  <c r="AB12" i="28"/>
  <c r="N22" i="28" s="1"/>
  <c r="Z12" i="28"/>
  <c r="W12" i="28"/>
  <c r="X13" i="28" s="1"/>
  <c r="U12" i="28"/>
  <c r="S12" i="28"/>
  <c r="R13" i="28" s="1"/>
  <c r="R11" i="28" s="1"/>
  <c r="H12" i="28"/>
  <c r="F12" i="28"/>
  <c r="AT9" i="28"/>
  <c r="AR9" i="28"/>
  <c r="AP9" i="28"/>
  <c r="G34" i="28" s="1"/>
  <c r="AN9" i="28"/>
  <c r="AK9" i="28"/>
  <c r="AI9" i="28"/>
  <c r="G29" i="28" s="1"/>
  <c r="AG9" i="28"/>
  <c r="AD9" i="28"/>
  <c r="AB9" i="28"/>
  <c r="G24" i="28" s="1"/>
  <c r="Z9" i="28"/>
  <c r="W9" i="28"/>
  <c r="U9" i="28"/>
  <c r="G19" i="28" s="1"/>
  <c r="S9" i="28"/>
  <c r="P9" i="28"/>
  <c r="N9" i="28"/>
  <c r="G14" i="28" s="1"/>
  <c r="L9" i="28"/>
  <c r="AT8" i="28"/>
  <c r="AT10" i="28" s="1"/>
  <c r="AR8" i="28"/>
  <c r="AP8" i="28"/>
  <c r="G33" i="28" s="1"/>
  <c r="AN8" i="28"/>
  <c r="AK8" i="28"/>
  <c r="AL8" i="28" s="1"/>
  <c r="AI8" i="28"/>
  <c r="G28" i="28" s="1"/>
  <c r="AG8" i="28"/>
  <c r="AD8" i="28"/>
  <c r="AE8" i="28" s="1"/>
  <c r="AB8" i="28"/>
  <c r="Z8" i="28"/>
  <c r="X8" i="28"/>
  <c r="W8" i="28"/>
  <c r="U8" i="28"/>
  <c r="G18" i="28" s="1"/>
  <c r="S8" i="28"/>
  <c r="R8" i="28"/>
  <c r="P8" i="28"/>
  <c r="N8" i="28"/>
  <c r="G13" i="28" s="1"/>
  <c r="L8" i="28"/>
  <c r="AR7" i="28"/>
  <c r="AS8" i="28" s="1"/>
  <c r="AP7" i="28"/>
  <c r="G32" i="28" s="1"/>
  <c r="AN7" i="28"/>
  <c r="AM8" i="28" s="1"/>
  <c r="AK7" i="28"/>
  <c r="AI7" i="28"/>
  <c r="G27" i="28" s="1"/>
  <c r="AG7" i="28"/>
  <c r="AF8" i="28" s="1"/>
  <c r="AD7" i="28"/>
  <c r="AB7" i="28"/>
  <c r="G22" i="28" s="1"/>
  <c r="Z7" i="28"/>
  <c r="Y8" i="28" s="1"/>
  <c r="Y6" i="28" s="1"/>
  <c r="W7" i="28"/>
  <c r="U7" i="28"/>
  <c r="G17" i="28" s="1"/>
  <c r="S7" i="28"/>
  <c r="P7" i="28"/>
  <c r="Q8" i="28" s="1"/>
  <c r="N7" i="28"/>
  <c r="G12" i="28" s="1"/>
  <c r="L7" i="28"/>
  <c r="R6" i="28"/>
  <c r="AM5" i="28"/>
  <c r="AF5" i="28"/>
  <c r="Y5" i="28"/>
  <c r="R5" i="28"/>
  <c r="K5" i="28"/>
  <c r="D5" i="28"/>
  <c r="AD29" i="27"/>
  <c r="AC29" i="27"/>
  <c r="AA29" i="27"/>
  <c r="Z29" i="27"/>
  <c r="V29" i="27"/>
  <c r="T29" i="27"/>
  <c r="W29" i="27" s="1"/>
  <c r="O29" i="27"/>
  <c r="P29" i="27" s="1"/>
  <c r="M29" i="27"/>
  <c r="H29" i="27"/>
  <c r="I29" i="27" s="1"/>
  <c r="F29" i="27"/>
  <c r="AC28" i="27"/>
  <c r="AD28" i="27" s="1"/>
  <c r="AB28" i="27"/>
  <c r="AA28" i="27"/>
  <c r="V28" i="27"/>
  <c r="T28" i="27"/>
  <c r="W28" i="27" s="1"/>
  <c r="P28" i="27"/>
  <c r="O28" i="27"/>
  <c r="M28" i="27"/>
  <c r="L28" i="27"/>
  <c r="H28" i="27"/>
  <c r="I28" i="27" s="1"/>
  <c r="F28" i="27"/>
  <c r="AC27" i="27"/>
  <c r="AB27" i="27"/>
  <c r="AA27" i="27"/>
  <c r="AD27" i="27" s="1"/>
  <c r="V27" i="27"/>
  <c r="W27" i="27" s="1"/>
  <c r="T27" i="27"/>
  <c r="O27" i="27"/>
  <c r="AM29" i="27" s="1"/>
  <c r="M27" i="27"/>
  <c r="I27" i="27"/>
  <c r="H27" i="27"/>
  <c r="F27" i="27"/>
  <c r="E27" i="27"/>
  <c r="AK24" i="27"/>
  <c r="AI24" i="27"/>
  <c r="AB29" i="27" s="1"/>
  <c r="AG24" i="27"/>
  <c r="W24" i="27"/>
  <c r="V24" i="27"/>
  <c r="T24" i="27"/>
  <c r="S24" i="27"/>
  <c r="O24" i="27"/>
  <c r="M24" i="27"/>
  <c r="P24" i="27" s="1"/>
  <c r="H24" i="27"/>
  <c r="F24" i="27"/>
  <c r="I24" i="27" s="1"/>
  <c r="AL23" i="27"/>
  <c r="AK23" i="27"/>
  <c r="AI23" i="27"/>
  <c r="AG23" i="27"/>
  <c r="V23" i="27"/>
  <c r="U23" i="27"/>
  <c r="T23" i="27"/>
  <c r="W23" i="27" s="1"/>
  <c r="O23" i="27"/>
  <c r="M23" i="27"/>
  <c r="P23" i="27" s="1"/>
  <c r="I23" i="27"/>
  <c r="H23" i="27"/>
  <c r="F23" i="27"/>
  <c r="E23" i="27"/>
  <c r="AK22" i="27"/>
  <c r="AI22" i="27"/>
  <c r="AG22" i="27"/>
  <c r="AF23" i="27" s="1"/>
  <c r="AF21" i="27" s="1"/>
  <c r="V22" i="27"/>
  <c r="T22" i="27"/>
  <c r="W22" i="27" s="1"/>
  <c r="O22" i="27"/>
  <c r="M22" i="27"/>
  <c r="P22" i="27" s="1"/>
  <c r="Q23" i="27" s="1"/>
  <c r="H22" i="27"/>
  <c r="I22" i="27" s="1"/>
  <c r="F22" i="27"/>
  <c r="AK19" i="27"/>
  <c r="AI19" i="27"/>
  <c r="U29" i="27" s="1"/>
  <c r="AG19" i="27"/>
  <c r="AD19" i="27"/>
  <c r="AB19" i="27"/>
  <c r="U24" i="27" s="1"/>
  <c r="Z19" i="27"/>
  <c r="O19" i="27"/>
  <c r="M19" i="27"/>
  <c r="P19" i="27" s="1"/>
  <c r="H19" i="27"/>
  <c r="F19" i="27"/>
  <c r="I19" i="27" s="1"/>
  <c r="AK18" i="27"/>
  <c r="AI18" i="27"/>
  <c r="U28" i="27" s="1"/>
  <c r="AG18" i="27"/>
  <c r="AF18" i="27"/>
  <c r="AE18" i="27"/>
  <c r="AD18" i="27"/>
  <c r="AB18" i="27"/>
  <c r="Z18" i="27"/>
  <c r="O18" i="27"/>
  <c r="AM19" i="27" s="1"/>
  <c r="M18" i="27"/>
  <c r="P18" i="27" s="1"/>
  <c r="H18" i="27"/>
  <c r="F18" i="27"/>
  <c r="I18" i="27" s="1"/>
  <c r="AK17" i="27"/>
  <c r="AL18" i="27" s="1"/>
  <c r="AF16" i="27" s="1"/>
  <c r="AI17" i="27"/>
  <c r="U27" i="27" s="1"/>
  <c r="AG17" i="27"/>
  <c r="AD17" i="27"/>
  <c r="AB17" i="27"/>
  <c r="U22" i="27" s="1"/>
  <c r="Z17" i="27"/>
  <c r="Y18" i="27" s="1"/>
  <c r="Y16" i="27" s="1"/>
  <c r="O17" i="27"/>
  <c r="N17" i="27"/>
  <c r="M17" i="27"/>
  <c r="P17" i="27" s="1"/>
  <c r="Q18" i="27" s="1"/>
  <c r="H17" i="27"/>
  <c r="F17" i="27"/>
  <c r="I17" i="27" s="1"/>
  <c r="AK14" i="27"/>
  <c r="AI14" i="27"/>
  <c r="N29" i="27" s="1"/>
  <c r="AG14" i="27"/>
  <c r="AD14" i="27"/>
  <c r="AB14" i="27"/>
  <c r="N24" i="27" s="1"/>
  <c r="Z14" i="27"/>
  <c r="W14" i="27"/>
  <c r="U14" i="27"/>
  <c r="N19" i="27" s="1"/>
  <c r="S14" i="27"/>
  <c r="I14" i="27"/>
  <c r="H14" i="27"/>
  <c r="G14" i="27"/>
  <c r="F14" i="27"/>
  <c r="E14" i="27"/>
  <c r="AL13" i="27"/>
  <c r="AK13" i="27"/>
  <c r="AI13" i="27"/>
  <c r="N28" i="27" s="1"/>
  <c r="AG13" i="27"/>
  <c r="AD13" i="27"/>
  <c r="AB13" i="27"/>
  <c r="N23" i="27" s="1"/>
  <c r="Z13" i="27"/>
  <c r="Y13" i="27" s="1"/>
  <c r="W13" i="27"/>
  <c r="U13" i="27"/>
  <c r="N18" i="27" s="1"/>
  <c r="S13" i="27"/>
  <c r="I13" i="27"/>
  <c r="H13" i="27"/>
  <c r="G13" i="27"/>
  <c r="F13" i="27"/>
  <c r="E13" i="27"/>
  <c r="AK12" i="27"/>
  <c r="AI12" i="27"/>
  <c r="N27" i="27" s="1"/>
  <c r="AG12" i="27"/>
  <c r="AF13" i="27" s="1"/>
  <c r="AF11" i="27" s="1"/>
  <c r="AD12" i="27"/>
  <c r="AE13" i="27" s="1"/>
  <c r="AB12" i="27"/>
  <c r="N22" i="27" s="1"/>
  <c r="Z12" i="27"/>
  <c r="W12" i="27"/>
  <c r="X13" i="27" s="1"/>
  <c r="U12" i="27"/>
  <c r="S12" i="27"/>
  <c r="R13" i="27" s="1"/>
  <c r="H12" i="27"/>
  <c r="AM14" i="27" s="1"/>
  <c r="F12" i="27"/>
  <c r="AM13" i="27" s="1"/>
  <c r="AM9" i="27"/>
  <c r="AM10" i="27" s="1"/>
  <c r="AK9" i="27"/>
  <c r="AI9" i="27"/>
  <c r="G29" i="27" s="1"/>
  <c r="AG9" i="27"/>
  <c r="AD9" i="27"/>
  <c r="AB9" i="27"/>
  <c r="G24" i="27" s="1"/>
  <c r="Z9" i="27"/>
  <c r="W9" i="27"/>
  <c r="U9" i="27"/>
  <c r="G19" i="27" s="1"/>
  <c r="S9" i="27"/>
  <c r="P9" i="27"/>
  <c r="N9" i="27"/>
  <c r="L9" i="27"/>
  <c r="AM8" i="27"/>
  <c r="AK8" i="27"/>
  <c r="AI8" i="27"/>
  <c r="G28" i="27" s="1"/>
  <c r="AG8" i="27"/>
  <c r="AF8" i="27" s="1"/>
  <c r="AF6" i="27" s="1"/>
  <c r="AD8" i="27"/>
  <c r="AB8" i="27"/>
  <c r="G23" i="27" s="1"/>
  <c r="Z8" i="27"/>
  <c r="W8" i="27"/>
  <c r="U8" i="27"/>
  <c r="G18" i="27" s="1"/>
  <c r="S8" i="27"/>
  <c r="Q8" i="27"/>
  <c r="P8" i="27"/>
  <c r="N8" i="27"/>
  <c r="L8" i="27"/>
  <c r="AK7" i="27"/>
  <c r="AL8" i="27" s="1"/>
  <c r="AI7" i="27"/>
  <c r="G27" i="27" s="1"/>
  <c r="AG7" i="27"/>
  <c r="AD7" i="27"/>
  <c r="AE8" i="27" s="1"/>
  <c r="AB7" i="27"/>
  <c r="G22" i="27" s="1"/>
  <c r="Z7" i="27"/>
  <c r="Y8" i="27" s="1"/>
  <c r="Y6" i="27" s="1"/>
  <c r="W7" i="27"/>
  <c r="X8" i="27" s="1"/>
  <c r="U7" i="27"/>
  <c r="G17" i="27" s="1"/>
  <c r="S7" i="27"/>
  <c r="R8" i="27" s="1"/>
  <c r="R6" i="27" s="1"/>
  <c r="P7" i="27"/>
  <c r="N7" i="27"/>
  <c r="G12" i="27" s="1"/>
  <c r="L7" i="27"/>
  <c r="K8" i="27" s="1"/>
  <c r="AF5" i="27"/>
  <c r="Y5" i="27"/>
  <c r="R5" i="27"/>
  <c r="K5" i="27"/>
  <c r="D5" i="27"/>
  <c r="AD29" i="26"/>
  <c r="AC29" i="26"/>
  <c r="AB29" i="26"/>
  <c r="AA29" i="26"/>
  <c r="Z29" i="26"/>
  <c r="V29" i="26"/>
  <c r="T29" i="26"/>
  <c r="W29" i="26" s="1"/>
  <c r="O29" i="26"/>
  <c r="P29" i="26" s="1"/>
  <c r="M29" i="26"/>
  <c r="H29" i="26"/>
  <c r="I29" i="26" s="1"/>
  <c r="F29" i="26"/>
  <c r="AC28" i="26"/>
  <c r="AD28" i="26" s="1"/>
  <c r="AB28" i="26"/>
  <c r="AA28" i="26"/>
  <c r="V28" i="26"/>
  <c r="T28" i="26"/>
  <c r="W28" i="26" s="1"/>
  <c r="P28" i="26"/>
  <c r="O28" i="26"/>
  <c r="M28" i="26"/>
  <c r="L28" i="26"/>
  <c r="H28" i="26"/>
  <c r="I28" i="26" s="1"/>
  <c r="F28" i="26"/>
  <c r="AC27" i="26"/>
  <c r="AB27" i="26"/>
  <c r="AA27" i="26"/>
  <c r="AD27" i="26" s="1"/>
  <c r="V27" i="26"/>
  <c r="W27" i="26" s="1"/>
  <c r="X28" i="26" s="1"/>
  <c r="T27" i="26"/>
  <c r="O27" i="26"/>
  <c r="AM29" i="26" s="1"/>
  <c r="M27" i="26"/>
  <c r="I27" i="26"/>
  <c r="J28" i="26" s="1"/>
  <c r="H27" i="26"/>
  <c r="F27" i="26"/>
  <c r="E27" i="26"/>
  <c r="AK24" i="26"/>
  <c r="AI24" i="26"/>
  <c r="AG24" i="26"/>
  <c r="V24" i="26"/>
  <c r="AM24" i="26" s="1"/>
  <c r="T24" i="26"/>
  <c r="P24" i="26"/>
  <c r="O24" i="26"/>
  <c r="M24" i="26"/>
  <c r="L24" i="26"/>
  <c r="H24" i="26"/>
  <c r="F24" i="26"/>
  <c r="I24" i="26" s="1"/>
  <c r="AK23" i="26"/>
  <c r="AL23" i="26" s="1"/>
  <c r="AI23" i="26"/>
  <c r="AG23" i="26"/>
  <c r="V23" i="26"/>
  <c r="T23" i="26"/>
  <c r="W23" i="26" s="1"/>
  <c r="P23" i="26"/>
  <c r="O23" i="26"/>
  <c r="M23" i="26"/>
  <c r="L23" i="26"/>
  <c r="H23" i="26"/>
  <c r="I23" i="26" s="1"/>
  <c r="F23" i="26"/>
  <c r="AK22" i="26"/>
  <c r="AI22" i="26"/>
  <c r="AG22" i="26"/>
  <c r="AF23" i="26" s="1"/>
  <c r="AF21" i="26" s="1"/>
  <c r="W22" i="26"/>
  <c r="V22" i="26"/>
  <c r="T22" i="26"/>
  <c r="S22" i="26"/>
  <c r="O22" i="26"/>
  <c r="M22" i="26"/>
  <c r="P22" i="26" s="1"/>
  <c r="Q23" i="26" s="1"/>
  <c r="H22" i="26"/>
  <c r="I22" i="26" s="1"/>
  <c r="F22" i="26"/>
  <c r="AK19" i="26"/>
  <c r="AI19" i="26"/>
  <c r="U29" i="26" s="1"/>
  <c r="AG19" i="26"/>
  <c r="AD19" i="26"/>
  <c r="AB19" i="26"/>
  <c r="U24" i="26" s="1"/>
  <c r="Z19" i="26"/>
  <c r="O19" i="26"/>
  <c r="AM19" i="26" s="1"/>
  <c r="M19" i="26"/>
  <c r="I19" i="26"/>
  <c r="H19" i="26"/>
  <c r="F19" i="26"/>
  <c r="E19" i="26"/>
  <c r="AK18" i="26"/>
  <c r="AI18" i="26"/>
  <c r="U28" i="26" s="1"/>
  <c r="AG18" i="26"/>
  <c r="AD18" i="26"/>
  <c r="AE18" i="26" s="1"/>
  <c r="AB18" i="26"/>
  <c r="U23" i="26" s="1"/>
  <c r="Z18" i="26"/>
  <c r="O18" i="26"/>
  <c r="M18" i="26"/>
  <c r="P18" i="26" s="1"/>
  <c r="I18" i="26"/>
  <c r="H18" i="26"/>
  <c r="F18" i="26"/>
  <c r="E18" i="26"/>
  <c r="AK17" i="26"/>
  <c r="AL18" i="26" s="1"/>
  <c r="AI17" i="26"/>
  <c r="U27" i="26" s="1"/>
  <c r="AG17" i="26"/>
  <c r="AF18" i="26" s="1"/>
  <c r="AD17" i="26"/>
  <c r="AB17" i="26"/>
  <c r="U22" i="26" s="1"/>
  <c r="Z17" i="26"/>
  <c r="Y18" i="26" s="1"/>
  <c r="P17" i="26"/>
  <c r="O17" i="26"/>
  <c r="M17" i="26"/>
  <c r="AM18" i="26" s="1"/>
  <c r="L17" i="26"/>
  <c r="H17" i="26"/>
  <c r="F17" i="26"/>
  <c r="I17" i="26" s="1"/>
  <c r="J18" i="26" s="1"/>
  <c r="AK14" i="26"/>
  <c r="AI14" i="26"/>
  <c r="N29" i="26" s="1"/>
  <c r="AG14" i="26"/>
  <c r="AD14" i="26"/>
  <c r="AB14" i="26"/>
  <c r="N24" i="26" s="1"/>
  <c r="Z14" i="26"/>
  <c r="W14" i="26"/>
  <c r="U14" i="26"/>
  <c r="N19" i="26" s="1"/>
  <c r="S14" i="26"/>
  <c r="H14" i="26"/>
  <c r="G14" i="26"/>
  <c r="F14" i="26"/>
  <c r="I14" i="26" s="1"/>
  <c r="AL13" i="26"/>
  <c r="AK13" i="26"/>
  <c r="AI13" i="26"/>
  <c r="N28" i="26" s="1"/>
  <c r="AG13" i="26"/>
  <c r="AD13" i="26"/>
  <c r="AB13" i="26"/>
  <c r="N23" i="26" s="1"/>
  <c r="Z13" i="26"/>
  <c r="Y13" i="26" s="1"/>
  <c r="W13" i="26"/>
  <c r="U13" i="26"/>
  <c r="N18" i="26" s="1"/>
  <c r="S13" i="26"/>
  <c r="I13" i="26"/>
  <c r="H13" i="26"/>
  <c r="F13" i="26"/>
  <c r="AM13" i="26" s="1"/>
  <c r="E13" i="26"/>
  <c r="AK12" i="26"/>
  <c r="AI12" i="26"/>
  <c r="N27" i="26" s="1"/>
  <c r="AG12" i="26"/>
  <c r="AF13" i="26" s="1"/>
  <c r="AF11" i="26" s="1"/>
  <c r="AD12" i="26"/>
  <c r="AE13" i="26" s="1"/>
  <c r="AB12" i="26"/>
  <c r="N22" i="26" s="1"/>
  <c r="Z12" i="26"/>
  <c r="W12" i="26"/>
  <c r="X13" i="26" s="1"/>
  <c r="U12" i="26"/>
  <c r="N17" i="26" s="1"/>
  <c r="S12" i="26"/>
  <c r="R13" i="26" s="1"/>
  <c r="H12" i="26"/>
  <c r="AM14" i="26" s="1"/>
  <c r="AM15" i="26" s="1"/>
  <c r="F12" i="26"/>
  <c r="AM9" i="26"/>
  <c r="AM10" i="26" s="1"/>
  <c r="AK9" i="26"/>
  <c r="AI9" i="26"/>
  <c r="G29" i="26" s="1"/>
  <c r="AG9" i="26"/>
  <c r="AD9" i="26"/>
  <c r="AB9" i="26"/>
  <c r="G24" i="26" s="1"/>
  <c r="Z9" i="26"/>
  <c r="W9" i="26"/>
  <c r="U9" i="26"/>
  <c r="G19" i="26" s="1"/>
  <c r="S9" i="26"/>
  <c r="P9" i="26"/>
  <c r="N9" i="26"/>
  <c r="L9" i="26"/>
  <c r="AM8" i="26"/>
  <c r="AK8" i="26"/>
  <c r="AI8" i="26"/>
  <c r="G28" i="26" s="1"/>
  <c r="AG8" i="26"/>
  <c r="AF8" i="26"/>
  <c r="AD8" i="26"/>
  <c r="AB8" i="26"/>
  <c r="G23" i="26" s="1"/>
  <c r="Z8" i="26"/>
  <c r="W8" i="26"/>
  <c r="U8" i="26"/>
  <c r="G18" i="26" s="1"/>
  <c r="S8" i="26"/>
  <c r="P8" i="26"/>
  <c r="Q8" i="26" s="1"/>
  <c r="N8" i="26"/>
  <c r="G13" i="26" s="1"/>
  <c r="L8" i="26"/>
  <c r="AK7" i="26"/>
  <c r="AL8" i="26" s="1"/>
  <c r="AF6" i="26" s="1"/>
  <c r="AI7" i="26"/>
  <c r="G27" i="26" s="1"/>
  <c r="AG7" i="26"/>
  <c r="AD7" i="26"/>
  <c r="AE8" i="26" s="1"/>
  <c r="AB7" i="26"/>
  <c r="G22" i="26" s="1"/>
  <c r="Z7" i="26"/>
  <c r="Y8" i="26" s="1"/>
  <c r="Y6" i="26" s="1"/>
  <c r="W7" i="26"/>
  <c r="X8" i="26" s="1"/>
  <c r="U7" i="26"/>
  <c r="G17" i="26" s="1"/>
  <c r="S7" i="26"/>
  <c r="R8" i="26" s="1"/>
  <c r="R6" i="26" s="1"/>
  <c r="P7" i="26"/>
  <c r="N7" i="26"/>
  <c r="G12" i="26" s="1"/>
  <c r="L7" i="26"/>
  <c r="K8" i="26" s="1"/>
  <c r="AF5" i="26"/>
  <c r="Y5" i="26"/>
  <c r="R5" i="26"/>
  <c r="K5" i="26"/>
  <c r="D5" i="26"/>
  <c r="K6" i="30" l="1"/>
  <c r="AV6" i="30"/>
  <c r="X33" i="30"/>
  <c r="AF6" i="30"/>
  <c r="AW16" i="30"/>
  <c r="J33" i="30"/>
  <c r="AW6" i="30"/>
  <c r="R6" i="30"/>
  <c r="AM11" i="30"/>
  <c r="X23" i="30"/>
  <c r="AF16" i="30"/>
  <c r="J23" i="30"/>
  <c r="AW21" i="30" s="1"/>
  <c r="X28" i="30"/>
  <c r="AM26" i="30"/>
  <c r="AL33" i="30"/>
  <c r="AT35" i="30"/>
  <c r="E13" i="30"/>
  <c r="I13" i="30"/>
  <c r="E17" i="30"/>
  <c r="E18" i="30"/>
  <c r="AT18" i="30"/>
  <c r="AT20" i="30" s="1"/>
  <c r="E22" i="30"/>
  <c r="S23" i="30"/>
  <c r="W23" i="30"/>
  <c r="AT23" i="30"/>
  <c r="AT25" i="30" s="1"/>
  <c r="S27" i="30"/>
  <c r="S28" i="30"/>
  <c r="L29" i="30"/>
  <c r="S32" i="30"/>
  <c r="E33" i="30"/>
  <c r="AG33" i="30"/>
  <c r="L34" i="30"/>
  <c r="K33" i="30" s="1"/>
  <c r="K31" i="30" s="1"/>
  <c r="P34" i="30"/>
  <c r="Q33" i="30" s="1"/>
  <c r="L17" i="30"/>
  <c r="E19" i="30"/>
  <c r="L22" i="30"/>
  <c r="L23" i="30"/>
  <c r="E24" i="30"/>
  <c r="Z27" i="30"/>
  <c r="Y28" i="30" s="1"/>
  <c r="Y26" i="30" s="1"/>
  <c r="L28" i="30"/>
  <c r="K28" i="30" s="1"/>
  <c r="K26" i="30" s="1"/>
  <c r="P28" i="30"/>
  <c r="Q28" i="30" s="1"/>
  <c r="AW26" i="30" s="1"/>
  <c r="S29" i="30"/>
  <c r="Z32" i="30"/>
  <c r="Y33" i="30" s="1"/>
  <c r="Y31" i="30" s="1"/>
  <c r="Z33" i="30"/>
  <c r="S34" i="30"/>
  <c r="E12" i="30"/>
  <c r="I12" i="30"/>
  <c r="J13" i="30" s="1"/>
  <c r="AW11" i="30" s="1"/>
  <c r="L19" i="30"/>
  <c r="S22" i="30"/>
  <c r="R23" i="30" s="1"/>
  <c r="R21" i="30" s="1"/>
  <c r="E23" i="30"/>
  <c r="L24" i="30"/>
  <c r="E27" i="30"/>
  <c r="E28" i="30"/>
  <c r="Z29" i="30"/>
  <c r="E32" i="30"/>
  <c r="D33" i="30" s="1"/>
  <c r="AG32" i="30"/>
  <c r="S33" i="30"/>
  <c r="Z34" i="30"/>
  <c r="AW6" i="29"/>
  <c r="R6" i="29"/>
  <c r="AM11" i="29"/>
  <c r="AT15" i="29"/>
  <c r="X33" i="29"/>
  <c r="J33" i="29"/>
  <c r="AT20" i="29"/>
  <c r="K6" i="29"/>
  <c r="AV6" i="29"/>
  <c r="AF6" i="29"/>
  <c r="J18" i="29"/>
  <c r="AW16" i="29" s="1"/>
  <c r="Y16" i="29"/>
  <c r="AW26" i="29"/>
  <c r="AT30" i="29"/>
  <c r="AL33" i="29"/>
  <c r="AT35" i="29"/>
  <c r="E17" i="29"/>
  <c r="D18" i="29" s="1"/>
  <c r="E18" i="29"/>
  <c r="AT18" i="29"/>
  <c r="E22" i="29"/>
  <c r="S23" i="29"/>
  <c r="W23" i="29"/>
  <c r="X23" i="29" s="1"/>
  <c r="AW21" i="29" s="1"/>
  <c r="AT23" i="29"/>
  <c r="AT25" i="29" s="1"/>
  <c r="S27" i="29"/>
  <c r="R28" i="29" s="1"/>
  <c r="R26" i="29" s="1"/>
  <c r="S28" i="29"/>
  <c r="L29" i="29"/>
  <c r="S32" i="29"/>
  <c r="E33" i="29"/>
  <c r="AG33" i="29"/>
  <c r="L34" i="29"/>
  <c r="K33" i="29" s="1"/>
  <c r="P34" i="29"/>
  <c r="Q33" i="29" s="1"/>
  <c r="E13" i="29"/>
  <c r="I13" i="29"/>
  <c r="L17" i="29"/>
  <c r="E19" i="29"/>
  <c r="L22" i="29"/>
  <c r="K23" i="29" s="1"/>
  <c r="K21" i="29" s="1"/>
  <c r="L23" i="29"/>
  <c r="E24" i="29"/>
  <c r="Z27" i="29"/>
  <c r="L28" i="29"/>
  <c r="K28" i="29" s="1"/>
  <c r="K26" i="29" s="1"/>
  <c r="S29" i="29"/>
  <c r="Z32" i="29"/>
  <c r="Z33" i="29"/>
  <c r="S34" i="29"/>
  <c r="E12" i="29"/>
  <c r="I12" i="29"/>
  <c r="L19" i="29"/>
  <c r="S22" i="29"/>
  <c r="R23" i="29" s="1"/>
  <c r="E23" i="29"/>
  <c r="L24" i="29"/>
  <c r="E27" i="29"/>
  <c r="E28" i="29"/>
  <c r="Z29" i="29"/>
  <c r="E32" i="29"/>
  <c r="AG32" i="29"/>
  <c r="AF33" i="29" s="1"/>
  <c r="AF31" i="29" s="1"/>
  <c r="S33" i="29"/>
  <c r="Z34" i="29"/>
  <c r="AF11" i="28"/>
  <c r="AF6" i="28"/>
  <c r="R28" i="28"/>
  <c r="R26" i="28" s="1"/>
  <c r="P19" i="28"/>
  <c r="L19" i="28"/>
  <c r="P24" i="28"/>
  <c r="L24" i="28"/>
  <c r="I28" i="28"/>
  <c r="E28" i="28"/>
  <c r="AD29" i="28"/>
  <c r="Z29" i="28"/>
  <c r="AT13" i="28"/>
  <c r="AT15" i="28" s="1"/>
  <c r="I12" i="28"/>
  <c r="J13" i="28" s="1"/>
  <c r="AW11" i="28" s="1"/>
  <c r="E12" i="28"/>
  <c r="D13" i="28" s="1"/>
  <c r="I22" i="28"/>
  <c r="W22" i="28"/>
  <c r="X23" i="28" s="1"/>
  <c r="S22" i="28"/>
  <c r="R23" i="28" s="1"/>
  <c r="Q28" i="28"/>
  <c r="W27" i="28"/>
  <c r="X28" i="28" s="1"/>
  <c r="AM26" i="28"/>
  <c r="AW6" i="28"/>
  <c r="AF16" i="28"/>
  <c r="AT20" i="28"/>
  <c r="AK33" i="28"/>
  <c r="AG33" i="28"/>
  <c r="K8" i="28"/>
  <c r="AM6" i="28"/>
  <c r="I17" i="28"/>
  <c r="J18" i="28" s="1"/>
  <c r="Y16" i="28"/>
  <c r="P22" i="28"/>
  <c r="I23" i="28"/>
  <c r="E23" i="28"/>
  <c r="D23" i="28" s="1"/>
  <c r="W23" i="28"/>
  <c r="W24" i="28"/>
  <c r="AD27" i="28"/>
  <c r="AE28" i="28" s="1"/>
  <c r="W32" i="28"/>
  <c r="X33" i="28" s="1"/>
  <c r="S32" i="28"/>
  <c r="AK32" i="28"/>
  <c r="AG32" i="28"/>
  <c r="I33" i="28"/>
  <c r="E33" i="28"/>
  <c r="AT34" i="28"/>
  <c r="AT35" i="28" s="1"/>
  <c r="P34" i="28"/>
  <c r="Q33" i="28" s="1"/>
  <c r="L34" i="28"/>
  <c r="K33" i="28" s="1"/>
  <c r="K31" i="28" s="1"/>
  <c r="AD34" i="28"/>
  <c r="AE33" i="28" s="1"/>
  <c r="Z34" i="28"/>
  <c r="AS13" i="28"/>
  <c r="AM11" i="28" s="1"/>
  <c r="P17" i="28"/>
  <c r="Q18" i="28" s="1"/>
  <c r="AL18" i="28"/>
  <c r="P23" i="28"/>
  <c r="I27" i="28"/>
  <c r="J28" i="28" s="1"/>
  <c r="AW26" i="28" s="1"/>
  <c r="E27" i="28"/>
  <c r="D28" i="28" s="1"/>
  <c r="AT28" i="28"/>
  <c r="AT30" i="28" s="1"/>
  <c r="AS28" i="28"/>
  <c r="I32" i="28"/>
  <c r="E32" i="28"/>
  <c r="D33" i="28" s="1"/>
  <c r="W33" i="28"/>
  <c r="S33" i="28"/>
  <c r="L17" i="28"/>
  <c r="E19" i="28"/>
  <c r="D18" i="28" s="1"/>
  <c r="L22" i="28"/>
  <c r="K23" i="28" s="1"/>
  <c r="L23" i="28"/>
  <c r="E24" i="28"/>
  <c r="Z27" i="28"/>
  <c r="Y28" i="28" s="1"/>
  <c r="Y26" i="28" s="1"/>
  <c r="L28" i="28"/>
  <c r="K28" i="28" s="1"/>
  <c r="K26" i="28" s="1"/>
  <c r="S29" i="28"/>
  <c r="Z32" i="28"/>
  <c r="Z33" i="28"/>
  <c r="S34" i="28"/>
  <c r="R11" i="27"/>
  <c r="J23" i="27"/>
  <c r="AP21" i="27" s="1"/>
  <c r="AE28" i="27"/>
  <c r="Y11" i="27"/>
  <c r="AP6" i="27"/>
  <c r="AO10" i="27" s="1"/>
  <c r="J18" i="27"/>
  <c r="AP16" i="27" s="1"/>
  <c r="K6" i="27"/>
  <c r="AO6" i="27"/>
  <c r="AM15" i="27"/>
  <c r="X23" i="27"/>
  <c r="J28" i="27"/>
  <c r="AP26" i="27" s="1"/>
  <c r="X28" i="27"/>
  <c r="E12" i="27"/>
  <c r="D13" i="27" s="1"/>
  <c r="I12" i="27"/>
  <c r="J13" i="27" s="1"/>
  <c r="AP11" i="27" s="1"/>
  <c r="L19" i="27"/>
  <c r="S22" i="27"/>
  <c r="L23" i="27"/>
  <c r="L24" i="27"/>
  <c r="AM28" i="27"/>
  <c r="AM30" i="27" s="1"/>
  <c r="AM24" i="27"/>
  <c r="L27" i="27"/>
  <c r="P27" i="27"/>
  <c r="Q28" i="27" s="1"/>
  <c r="E28" i="27"/>
  <c r="D28" i="27" s="1"/>
  <c r="E29" i="27"/>
  <c r="E17" i="27"/>
  <c r="L18" i="27"/>
  <c r="AM18" i="27"/>
  <c r="AM20" i="27" s="1"/>
  <c r="E22" i="27"/>
  <c r="D23" i="27" s="1"/>
  <c r="AM23" i="27"/>
  <c r="S27" i="27"/>
  <c r="Z28" i="27"/>
  <c r="L29" i="27"/>
  <c r="L17" i="27"/>
  <c r="E18" i="27"/>
  <c r="E19" i="27"/>
  <c r="L22" i="27"/>
  <c r="K23" i="27" s="1"/>
  <c r="K21" i="27" s="1"/>
  <c r="S23" i="27"/>
  <c r="E24" i="27"/>
  <c r="Z27" i="27"/>
  <c r="Y28" i="27" s="1"/>
  <c r="Y26" i="27" s="1"/>
  <c r="S28" i="27"/>
  <c r="S29" i="27"/>
  <c r="AP6" i="26"/>
  <c r="Y16" i="26"/>
  <c r="AO6" i="26"/>
  <c r="K6" i="26"/>
  <c r="R11" i="26"/>
  <c r="Y11" i="26"/>
  <c r="AF16" i="26"/>
  <c r="AM20" i="26"/>
  <c r="J23" i="26"/>
  <c r="AE28" i="26"/>
  <c r="E12" i="26"/>
  <c r="D13" i="26" s="1"/>
  <c r="I12" i="26"/>
  <c r="J13" i="26" s="1"/>
  <c r="AP11" i="26" s="1"/>
  <c r="L19" i="26"/>
  <c r="P19" i="26"/>
  <c r="Q18" i="26" s="1"/>
  <c r="AP16" i="26" s="1"/>
  <c r="AO20" i="26" s="1"/>
  <c r="AM28" i="26"/>
  <c r="AM30" i="26" s="1"/>
  <c r="E14" i="26"/>
  <c r="E23" i="26"/>
  <c r="S24" i="26"/>
  <c r="R23" i="26" s="1"/>
  <c r="W24" i="26"/>
  <c r="X23" i="26" s="1"/>
  <c r="L27" i="26"/>
  <c r="P27" i="26"/>
  <c r="Q28" i="26" s="1"/>
  <c r="AP26" i="26" s="1"/>
  <c r="E28" i="26"/>
  <c r="E29" i="26"/>
  <c r="D28" i="26" s="1"/>
  <c r="E17" i="26"/>
  <c r="D18" i="26" s="1"/>
  <c r="L18" i="26"/>
  <c r="K18" i="26" s="1"/>
  <c r="E22" i="26"/>
  <c r="AM23" i="26"/>
  <c r="AM25" i="26" s="1"/>
  <c r="S27" i="26"/>
  <c r="Z28" i="26"/>
  <c r="L29" i="26"/>
  <c r="L22" i="26"/>
  <c r="K23" i="26" s="1"/>
  <c r="K21" i="26" s="1"/>
  <c r="S23" i="26"/>
  <c r="E24" i="26"/>
  <c r="Z27" i="26"/>
  <c r="S28" i="26"/>
  <c r="S29" i="26"/>
  <c r="R33" i="30" l="1"/>
  <c r="R31" i="30" s="1"/>
  <c r="AF33" i="30"/>
  <c r="AF31" i="30" s="1"/>
  <c r="D28" i="30"/>
  <c r="K23" i="30"/>
  <c r="K21" i="30" s="1"/>
  <c r="AV10" i="30"/>
  <c r="D31" i="30"/>
  <c r="D18" i="30"/>
  <c r="AW31" i="30"/>
  <c r="D13" i="30"/>
  <c r="K18" i="30"/>
  <c r="K16" i="30" s="1"/>
  <c r="R28" i="30"/>
  <c r="R26" i="30" s="1"/>
  <c r="D23" i="30"/>
  <c r="AT6" i="30"/>
  <c r="AU6" i="30"/>
  <c r="K31" i="29"/>
  <c r="D33" i="29"/>
  <c r="J13" i="29"/>
  <c r="AW11" i="29" s="1"/>
  <c r="Y33" i="29"/>
  <c r="Y31" i="29" s="1"/>
  <c r="K18" i="29"/>
  <c r="K16" i="29" s="1"/>
  <c r="D13" i="29"/>
  <c r="AV16" i="29"/>
  <c r="AV20" i="29" s="1"/>
  <c r="D16" i="29"/>
  <c r="R21" i="29"/>
  <c r="D23" i="29"/>
  <c r="D28" i="29"/>
  <c r="Y28" i="29"/>
  <c r="Y26" i="29" s="1"/>
  <c r="R33" i="29"/>
  <c r="R31" i="29" s="1"/>
  <c r="AT6" i="29"/>
  <c r="AU6" i="29"/>
  <c r="AW31" i="29"/>
  <c r="AV10" i="29"/>
  <c r="D16" i="28"/>
  <c r="AV21" i="28"/>
  <c r="D21" i="28"/>
  <c r="K18" i="28"/>
  <c r="K16" i="28" s="1"/>
  <c r="J33" i="28"/>
  <c r="J23" i="28"/>
  <c r="AW21" i="28" s="1"/>
  <c r="AV25" i="28" s="1"/>
  <c r="AL33" i="28"/>
  <c r="Q23" i="28"/>
  <c r="K6" i="28"/>
  <c r="AV6" i="28"/>
  <c r="AV10" i="28" s="1"/>
  <c r="D26" i="28"/>
  <c r="AV26" i="28"/>
  <c r="AW16" i="28"/>
  <c r="Y33" i="28"/>
  <c r="Y31" i="28" s="1"/>
  <c r="AV30" i="28"/>
  <c r="AF33" i="28"/>
  <c r="K21" i="28"/>
  <c r="R33" i="28"/>
  <c r="R31" i="28" s="1"/>
  <c r="R21" i="28"/>
  <c r="D11" i="28"/>
  <c r="AV11" i="28"/>
  <c r="AV15" i="28" s="1"/>
  <c r="D26" i="27"/>
  <c r="K18" i="27"/>
  <c r="K16" i="27" s="1"/>
  <c r="D18" i="27"/>
  <c r="K28" i="27"/>
  <c r="K26" i="27" s="1"/>
  <c r="AO11" i="27"/>
  <c r="AO15" i="27" s="1"/>
  <c r="D11" i="27"/>
  <c r="D21" i="27"/>
  <c r="AM25" i="27"/>
  <c r="R23" i="27"/>
  <c r="R21" i="27" s="1"/>
  <c r="AN6" i="27"/>
  <c r="AM6" i="27"/>
  <c r="R28" i="27"/>
  <c r="R26" i="27" s="1"/>
  <c r="D26" i="26"/>
  <c r="R21" i="26"/>
  <c r="K16" i="26"/>
  <c r="AO11" i="26"/>
  <c r="D11" i="26"/>
  <c r="AP21" i="26"/>
  <c r="AN6" i="26"/>
  <c r="AM6" i="26"/>
  <c r="Y28" i="26"/>
  <c r="Y26" i="26" s="1"/>
  <c r="D23" i="26"/>
  <c r="R28" i="26"/>
  <c r="R26" i="26" s="1"/>
  <c r="D16" i="26"/>
  <c r="AO16" i="26"/>
  <c r="K28" i="26"/>
  <c r="K26" i="26" s="1"/>
  <c r="AO15" i="26"/>
  <c r="AO10" i="26"/>
  <c r="AT31" i="30" l="1"/>
  <c r="AU31" i="30"/>
  <c r="D11" i="30"/>
  <c r="AV11" i="30"/>
  <c r="AV15" i="30" s="1"/>
  <c r="AV16" i="30"/>
  <c r="AV20" i="30" s="1"/>
  <c r="D16" i="30"/>
  <c r="AV21" i="30"/>
  <c r="AV25" i="30" s="1"/>
  <c r="D21" i="30"/>
  <c r="AV31" i="30"/>
  <c r="AV35" i="30" s="1"/>
  <c r="D26" i="30"/>
  <c r="AV26" i="30"/>
  <c r="AV30" i="30" s="1"/>
  <c r="AV21" i="29"/>
  <c r="AV25" i="29" s="1"/>
  <c r="D21" i="29"/>
  <c r="D11" i="29"/>
  <c r="AV11" i="29"/>
  <c r="AV15" i="29" s="1"/>
  <c r="D31" i="29"/>
  <c r="AV31" i="29"/>
  <c r="AV35" i="29" s="1"/>
  <c r="D26" i="29"/>
  <c r="AV26" i="29"/>
  <c r="AV30" i="29" s="1"/>
  <c r="AU16" i="29"/>
  <c r="AT16" i="29"/>
  <c r="AT26" i="28"/>
  <c r="AU26" i="28"/>
  <c r="AU21" i="28"/>
  <c r="AT21" i="28"/>
  <c r="AT6" i="28"/>
  <c r="AU6" i="28"/>
  <c r="AV31" i="28"/>
  <c r="AU16" i="28"/>
  <c r="AT16" i="28"/>
  <c r="AT11" i="28"/>
  <c r="AU11" i="28"/>
  <c r="AF31" i="28"/>
  <c r="AW31" i="28"/>
  <c r="AV35" i="28" s="1"/>
  <c r="D31" i="28"/>
  <c r="AV16" i="28"/>
  <c r="AV20" i="28" s="1"/>
  <c r="AN21" i="27"/>
  <c r="AM21" i="27"/>
  <c r="D16" i="27"/>
  <c r="AO16" i="27"/>
  <c r="AO20" i="27" s="1"/>
  <c r="AN11" i="27"/>
  <c r="AM11" i="27"/>
  <c r="AN26" i="27"/>
  <c r="AM26" i="27"/>
  <c r="AO21" i="27"/>
  <c r="AO25" i="27" s="1"/>
  <c r="AO26" i="27"/>
  <c r="AO30" i="27" s="1"/>
  <c r="AN16" i="26"/>
  <c r="AM16" i="26"/>
  <c r="D21" i="26"/>
  <c r="AO21" i="26"/>
  <c r="AO25" i="26"/>
  <c r="AN11" i="26"/>
  <c r="AM11" i="26"/>
  <c r="AN26" i="26"/>
  <c r="AM26" i="26"/>
  <c r="AO26" i="26"/>
  <c r="AO30" i="26" s="1"/>
  <c r="AT11" i="30" l="1"/>
  <c r="AU11" i="30"/>
  <c r="AT26" i="30"/>
  <c r="AU26" i="30"/>
  <c r="AU16" i="30"/>
  <c r="AT16" i="30"/>
  <c r="AU21" i="30"/>
  <c r="AT21" i="30"/>
  <c r="AT11" i="29"/>
  <c r="AU11" i="29"/>
  <c r="AT31" i="29"/>
  <c r="AU31" i="29"/>
  <c r="AU21" i="29"/>
  <c r="AT21" i="29"/>
  <c r="AT26" i="29"/>
  <c r="AU26" i="29"/>
  <c r="AT31" i="28"/>
  <c r="AU31" i="28"/>
  <c r="AN16" i="27"/>
  <c r="AM16" i="27"/>
  <c r="AN21" i="26"/>
  <c r="AM21" i="26"/>
</calcChain>
</file>

<file path=xl/sharedStrings.xml><?xml version="1.0" encoding="utf-8"?>
<sst xmlns="http://schemas.openxmlformats.org/spreadsheetml/2006/main" count="281" uniqueCount="188">
  <si>
    <t>失セット</t>
    <rPh sb="0" eb="1">
      <t>シツ</t>
    </rPh>
    <phoneticPr fontId="3"/>
  </si>
  <si>
    <t>順位</t>
    <rPh sb="0" eb="2">
      <t>ジュンイ</t>
    </rPh>
    <phoneticPr fontId="3"/>
  </si>
  <si>
    <t>３部リーグ</t>
    <rPh sb="1" eb="2">
      <t>ブ</t>
    </rPh>
    <phoneticPr fontId="3"/>
  </si>
  <si>
    <t>２部リーグ</t>
    <rPh sb="1" eb="2">
      <t>ブ</t>
    </rPh>
    <phoneticPr fontId="3"/>
  </si>
  <si>
    <t>1・2部</t>
    <rPh sb="3" eb="4">
      <t>ブ</t>
    </rPh>
    <phoneticPr fontId="3"/>
  </si>
  <si>
    <t>2・3部</t>
    <rPh sb="3" eb="4">
      <t>ブ</t>
    </rPh>
    <phoneticPr fontId="3"/>
  </si>
  <si>
    <t>3・4部</t>
    <rPh sb="3" eb="4">
      <t>ブ</t>
    </rPh>
    <phoneticPr fontId="3"/>
  </si>
  <si>
    <t>勝</t>
    <rPh sb="0" eb="1">
      <t>カ</t>
    </rPh>
    <phoneticPr fontId="3"/>
  </si>
  <si>
    <t>負</t>
    <rPh sb="0" eb="1">
      <t>マ</t>
    </rPh>
    <phoneticPr fontId="3"/>
  </si>
  <si>
    <t>得セット</t>
    <rPh sb="0" eb="1">
      <t>トク</t>
    </rPh>
    <phoneticPr fontId="3"/>
  </si>
  <si>
    <t>部</t>
    <rPh sb="0" eb="1">
      <t>ブ</t>
    </rPh>
    <phoneticPr fontId="3"/>
  </si>
  <si>
    <t>大学名</t>
    <rPh sb="0" eb="2">
      <t>ダイガク</t>
    </rPh>
    <rPh sb="2" eb="3">
      <t>メイ</t>
    </rPh>
    <phoneticPr fontId="3"/>
  </si>
  <si>
    <t>4・5部</t>
    <rPh sb="3" eb="4">
      <t>ブ</t>
    </rPh>
    <phoneticPr fontId="2"/>
  </si>
  <si>
    <t>1部11位(次回1部11位)</t>
    <rPh sb="1" eb="2">
      <t>ブ</t>
    </rPh>
    <rPh sb="4" eb="5">
      <t>イ</t>
    </rPh>
    <phoneticPr fontId="3"/>
  </si>
  <si>
    <t>○１部残留</t>
    <rPh sb="2" eb="3">
      <t>ブ</t>
    </rPh>
    <rPh sb="3" eb="5">
      <t>ザンリュウ</t>
    </rPh>
    <phoneticPr fontId="2"/>
  </si>
  <si>
    <t>●２部残留</t>
    <rPh sb="2" eb="3">
      <t>ブ</t>
    </rPh>
    <rPh sb="3" eb="5">
      <t>ザンリュウ</t>
    </rPh>
    <phoneticPr fontId="2"/>
  </si>
  <si>
    <t>2部2位(次回2部2位)</t>
    <rPh sb="1" eb="2">
      <t>ブ</t>
    </rPh>
    <rPh sb="3" eb="4">
      <t>イ</t>
    </rPh>
    <phoneticPr fontId="3"/>
  </si>
  <si>
    <t>琉球大学</t>
  </si>
  <si>
    <t>残留</t>
    <rPh sb="0" eb="2">
      <t>ザンリュウ</t>
    </rPh>
    <phoneticPr fontId="2"/>
  </si>
  <si>
    <t>昇格</t>
    <rPh sb="0" eb="2">
      <t>ショウカク</t>
    </rPh>
    <phoneticPr fontId="2"/>
  </si>
  <si>
    <t>降格</t>
    <rPh sb="0" eb="2">
      <t>コウカク</t>
    </rPh>
    <phoneticPr fontId="2"/>
  </si>
  <si>
    <t>平成28年度　九州大学バレーボール秋季リーグ入替戦</t>
    <rPh sb="0" eb="2">
      <t>ヘイセイ</t>
    </rPh>
    <rPh sb="4" eb="6">
      <t>ネンド</t>
    </rPh>
    <rPh sb="7" eb="9">
      <t>キュウシュウ</t>
    </rPh>
    <rPh sb="9" eb="11">
      <t>ダイガク</t>
    </rPh>
    <rPh sb="17" eb="18">
      <t>アキ</t>
    </rPh>
    <rPh sb="22" eb="23">
      <t>イ</t>
    </rPh>
    <rPh sb="23" eb="24">
      <t>カ</t>
    </rPh>
    <rPh sb="24" eb="25">
      <t>セン</t>
    </rPh>
    <phoneticPr fontId="3"/>
  </si>
  <si>
    <t>20-25</t>
    <phoneticPr fontId="3"/>
  </si>
  <si>
    <t>25-16</t>
    <phoneticPr fontId="3"/>
  </si>
  <si>
    <t>25-22</t>
    <phoneticPr fontId="3"/>
  </si>
  <si>
    <t>立命館アジア太平洋大学</t>
  </si>
  <si>
    <t>南九州大学</t>
  </si>
  <si>
    <t>２部</t>
  </si>
  <si>
    <t>３部</t>
  </si>
  <si>
    <t>４部</t>
  </si>
  <si>
    <t>５部</t>
  </si>
  <si>
    <t>最優秀選手</t>
  </si>
  <si>
    <t>スパイク賞</t>
  </si>
  <si>
    <t>ブロック賞</t>
  </si>
  <si>
    <t>サーブ賞</t>
  </si>
  <si>
    <t>沖縄大学</t>
  </si>
  <si>
    <t>熊本大学</t>
  </si>
  <si>
    <t>長崎大学</t>
    <rPh sb="0" eb="4">
      <t>ナガサキシガクカンダイガク</t>
    </rPh>
    <phoneticPr fontId="3"/>
  </si>
  <si>
    <t>北九州市立大学</t>
  </si>
  <si>
    <t>北九州市立大学</t>
    <rPh sb="0" eb="7">
      <t>キタキュウシュウイチリツナカキュウシュウタンキダイガク</t>
    </rPh>
    <phoneticPr fontId="3"/>
  </si>
  <si>
    <t>14-25</t>
    <phoneticPr fontId="3"/>
  </si>
  <si>
    <t>21-25</t>
    <phoneticPr fontId="3"/>
  </si>
  <si>
    <t>15-10</t>
    <phoneticPr fontId="3"/>
  </si>
  <si>
    <t>九州大学</t>
    <rPh sb="0" eb="4">
      <t>キュウシュウダイガク</t>
    </rPh>
    <phoneticPr fontId="3"/>
  </si>
  <si>
    <t>名桜大学</t>
  </si>
  <si>
    <t>名桜大学</t>
    <rPh sb="0" eb="4">
      <t>メイオウガクエンダイガク</t>
    </rPh>
    <phoneticPr fontId="3"/>
  </si>
  <si>
    <t>1部12位(次回1部12位)</t>
    <rPh sb="1" eb="2">
      <t>ブ</t>
    </rPh>
    <rPh sb="4" eb="5">
      <t>イ</t>
    </rPh>
    <phoneticPr fontId="3"/>
  </si>
  <si>
    <t>2部1位(次回2部1位)</t>
    <rPh sb="1" eb="2">
      <t>ブ</t>
    </rPh>
    <rPh sb="3" eb="4">
      <t>イ</t>
    </rPh>
    <phoneticPr fontId="3"/>
  </si>
  <si>
    <t>28-26</t>
    <phoneticPr fontId="3"/>
  </si>
  <si>
    <t>25-18</t>
    <phoneticPr fontId="3"/>
  </si>
  <si>
    <t>24-26</t>
    <phoneticPr fontId="3"/>
  </si>
  <si>
    <t>26-28</t>
    <phoneticPr fontId="3"/>
  </si>
  <si>
    <t>15-8</t>
    <phoneticPr fontId="3"/>
  </si>
  <si>
    <t>【男子】</t>
    <rPh sb="0" eb="1">
      <t>オトココ</t>
    </rPh>
    <phoneticPr fontId="3"/>
  </si>
  <si>
    <t>●３部降格</t>
    <rPh sb="2" eb="3">
      <t>ブ</t>
    </rPh>
    <rPh sb="3" eb="5">
      <t>ザンリュウ</t>
    </rPh>
    <phoneticPr fontId="2"/>
  </si>
  <si>
    <t>○２部昇格</t>
    <rPh sb="4" eb="5">
      <t>ブ</t>
    </rPh>
    <phoneticPr fontId="2"/>
  </si>
  <si>
    <t>沖縄大学</t>
    <rPh sb="0" eb="4">
      <t>オキナワナガサキダイガク</t>
    </rPh>
    <phoneticPr fontId="3"/>
  </si>
  <si>
    <t>福岡教育大学</t>
    <rPh sb="0" eb="6">
      <t>フクオカキョウイクカゴシマダイガク</t>
    </rPh>
    <phoneticPr fontId="3"/>
  </si>
  <si>
    <t>２部６位（次回３部１位）</t>
    <rPh sb="1" eb="2">
      <t>ブ</t>
    </rPh>
    <rPh sb="3" eb="4">
      <t>イ</t>
    </rPh>
    <rPh sb="5" eb="7">
      <t>ジカイ</t>
    </rPh>
    <phoneticPr fontId="3"/>
  </si>
  <si>
    <t>（３部１位次回２部６位）</t>
    <rPh sb="1" eb="2">
      <t>ブ</t>
    </rPh>
    <rPh sb="3" eb="4">
      <t>イ</t>
    </rPh>
    <rPh sb="5" eb="7">
      <t>ジカイ</t>
    </rPh>
    <phoneticPr fontId="3"/>
  </si>
  <si>
    <t>○３部残留</t>
    <rPh sb="0" eb="5">
      <t>ブコウカク</t>
    </rPh>
    <phoneticPr fontId="3"/>
  </si>
  <si>
    <t>●４部残留</t>
    <rPh sb="2" eb="3">
      <t>ブ</t>
    </rPh>
    <rPh sb="3" eb="5">
      <t>ショウカク</t>
    </rPh>
    <phoneticPr fontId="3"/>
  </si>
  <si>
    <t>福岡工業大学</t>
    <rPh sb="0" eb="6">
      <t>フクオカフウオカコウギョウダイガク</t>
    </rPh>
    <phoneticPr fontId="3"/>
  </si>
  <si>
    <t>３部６位（次回３部６位）</t>
    <rPh sb="1" eb="2">
      <t>ブ</t>
    </rPh>
    <rPh sb="3" eb="4">
      <t>イ</t>
    </rPh>
    <rPh sb="5" eb="7">
      <t>ジカイ</t>
    </rPh>
    <rPh sb="8" eb="9">
      <t>ブ</t>
    </rPh>
    <rPh sb="10" eb="11">
      <t>イ</t>
    </rPh>
    <phoneticPr fontId="3"/>
  </si>
  <si>
    <t>長崎ウエスレヤン</t>
    <rPh sb="0" eb="2">
      <t>ナガサキ</t>
    </rPh>
    <phoneticPr fontId="3"/>
  </si>
  <si>
    <t>４部１位（次回４部１位）</t>
    <rPh sb="1" eb="2">
      <t>ブ</t>
    </rPh>
    <rPh sb="3" eb="4">
      <t>イ</t>
    </rPh>
    <rPh sb="5" eb="7">
      <t>ジカイ</t>
    </rPh>
    <rPh sb="8" eb="9">
      <t>ブ</t>
    </rPh>
    <rPh sb="10" eb="11">
      <t>イ</t>
    </rPh>
    <phoneticPr fontId="3"/>
  </si>
  <si>
    <t>熊本県立大学</t>
  </si>
  <si>
    <t>熊本県立大学</t>
    <rPh sb="0" eb="2">
      <t>クマモトケンリツダイガク</t>
    </rPh>
    <phoneticPr fontId="3"/>
  </si>
  <si>
    <t>●５部残留</t>
    <rPh sb="0" eb="2">
      <t>ザンリュウ</t>
    </rPh>
    <phoneticPr fontId="3"/>
  </si>
  <si>
    <t>○４部残留</t>
    <rPh sb="0" eb="2">
      <t>ザンリュウ</t>
    </rPh>
    <rPh sb="2" eb="3">
      <t>ブ</t>
    </rPh>
    <phoneticPr fontId="3"/>
  </si>
  <si>
    <t>九州工業大学情報工学部</t>
    <rPh sb="0" eb="2">
      <t>キュウシュウコウギョウダイガクジョウホウコウガクブ</t>
    </rPh>
    <phoneticPr fontId="3"/>
  </si>
  <si>
    <t>25-21</t>
    <phoneticPr fontId="3"/>
  </si>
  <si>
    <t>５部１位（次回５部１位）</t>
    <rPh sb="1" eb="2">
      <t>ブ</t>
    </rPh>
    <rPh sb="3" eb="4">
      <t>イ</t>
    </rPh>
    <rPh sb="5" eb="7">
      <t>ジカイ</t>
    </rPh>
    <rPh sb="8" eb="9">
      <t>ブ</t>
    </rPh>
    <rPh sb="10" eb="11">
      <t>イ</t>
    </rPh>
    <phoneticPr fontId="3"/>
  </si>
  <si>
    <t>４部６位（次回４部６位）</t>
    <rPh sb="1" eb="2">
      <t>ブ</t>
    </rPh>
    <rPh sb="3" eb="4">
      <t>イ</t>
    </rPh>
    <rPh sb="5" eb="7">
      <t>ジカイ</t>
    </rPh>
    <rPh sb="8" eb="9">
      <t>ブ</t>
    </rPh>
    <rPh sb="10" eb="11">
      <t>イ</t>
    </rPh>
    <phoneticPr fontId="3"/>
  </si>
  <si>
    <t>板谷　真一</t>
  </si>
  <si>
    <t>相塲　健太郎</t>
  </si>
  <si>
    <t>崇城大学</t>
  </si>
  <si>
    <t>岩下　壮摩</t>
  </si>
  <si>
    <t>高橋　裕希</t>
  </si>
  <si>
    <t>喜瀬　大地</t>
  </si>
  <si>
    <t>姫野　誉博</t>
  </si>
  <si>
    <t>大分大学</t>
  </si>
  <si>
    <t>長崎ウエスレヤン大学</t>
  </si>
  <si>
    <t>浜里　隼人</t>
  </si>
  <si>
    <t>池部　恭平</t>
  </si>
  <si>
    <t>西南学院大学</t>
  </si>
  <si>
    <t>花田　勇人</t>
  </si>
  <si>
    <t>日本経済大学</t>
  </si>
  <si>
    <t>小林　航輝</t>
  </si>
  <si>
    <t>久留米大学</t>
  </si>
  <si>
    <t>大牟田　桃矢</t>
  </si>
  <si>
    <t>日本文理大学</t>
  </si>
  <si>
    <t>６部</t>
    <phoneticPr fontId="3"/>
  </si>
  <si>
    <t>長崎大学経済学部</t>
  </si>
  <si>
    <t>山本　瑞起</t>
  </si>
  <si>
    <t>畑　亮平</t>
  </si>
  <si>
    <t>宮崎公立大学</t>
  </si>
  <si>
    <t>重永　伊織</t>
  </si>
  <si>
    <t>平成30年度　九州大学秋季バレーボール男子２部～６部リーグ　大分大会　個人賞</t>
    <rPh sb="0" eb="2">
      <t>ヘイセイネンドキュウシュウダイガクアキシュンキジョダンシブブオオイタタイカイコジンショウ</t>
    </rPh>
    <phoneticPr fontId="3"/>
  </si>
  <si>
    <t>福岡大学</t>
    <rPh sb="0" eb="4">
      <t>フクオカダイガク</t>
    </rPh>
    <phoneticPr fontId="25"/>
  </si>
  <si>
    <t>長崎国際大学</t>
    <rPh sb="0" eb="2">
      <t>ナガサキ</t>
    </rPh>
    <rPh sb="2" eb="6">
      <t>コクサイダイガク</t>
    </rPh>
    <phoneticPr fontId="25"/>
  </si>
  <si>
    <t>九州共立大学</t>
    <rPh sb="0" eb="6">
      <t>キュウシュウキョウリツダイガク</t>
    </rPh>
    <phoneticPr fontId="25"/>
  </si>
  <si>
    <t>西日本工業大学</t>
    <rPh sb="0" eb="7">
      <t>ニシニホンコウギョウダイガク</t>
    </rPh>
    <phoneticPr fontId="25"/>
  </si>
  <si>
    <t>九州産業大学</t>
    <rPh sb="0" eb="6">
      <t>キュウシュウサンギョウダイガク</t>
    </rPh>
    <phoneticPr fontId="25"/>
  </si>
  <si>
    <t>鹿屋体育大学</t>
    <rPh sb="0" eb="4">
      <t>カノヤタイイク</t>
    </rPh>
    <rPh sb="4" eb="6">
      <t>ダイガク</t>
    </rPh>
    <phoneticPr fontId="25"/>
  </si>
  <si>
    <t>佐賀大学</t>
    <rPh sb="0" eb="4">
      <t>サガダイガク</t>
    </rPh>
    <phoneticPr fontId="25"/>
  </si>
  <si>
    <t>熊本学園大学</t>
    <rPh sb="0" eb="4">
      <t>クマモトガクエンダイ</t>
    </rPh>
    <rPh sb="4" eb="6">
      <t>ダイガク</t>
    </rPh>
    <phoneticPr fontId="25"/>
  </si>
  <si>
    <t>鹿児島大学</t>
    <rPh sb="0" eb="5">
      <t>カゴシマダイガク</t>
    </rPh>
    <phoneticPr fontId="25"/>
  </si>
  <si>
    <t>志學館大学</t>
    <rPh sb="0" eb="1">
      <t>４</t>
    </rPh>
    <rPh sb="1" eb="2">
      <t>ガク</t>
    </rPh>
    <rPh sb="2" eb="3">
      <t>カン</t>
    </rPh>
    <rPh sb="3" eb="5">
      <t>ダイガク</t>
    </rPh>
    <phoneticPr fontId="25"/>
  </si>
  <si>
    <t>長崎大学</t>
    <rPh sb="0" eb="4">
      <t>ナガサキダイガク</t>
    </rPh>
    <phoneticPr fontId="25"/>
  </si>
  <si>
    <t>九州大学</t>
    <rPh sb="0" eb="4">
      <t>キュウシュウダイガク</t>
    </rPh>
    <phoneticPr fontId="25"/>
  </si>
  <si>
    <t>福岡教育大学</t>
    <rPh sb="0" eb="2">
      <t>フクオカ</t>
    </rPh>
    <rPh sb="2" eb="4">
      <t>キョウイク</t>
    </rPh>
    <rPh sb="4" eb="6">
      <t>ダイガク</t>
    </rPh>
    <phoneticPr fontId="1"/>
  </si>
  <si>
    <t>福岡教育大学</t>
    <rPh sb="0" eb="2">
      <t>フクオカ</t>
    </rPh>
    <rPh sb="2" eb="4">
      <t>キョウイク</t>
    </rPh>
    <rPh sb="4" eb="6">
      <t>ダイガク</t>
    </rPh>
    <phoneticPr fontId="25"/>
  </si>
  <si>
    <t>鹿児島国際大学</t>
    <rPh sb="0" eb="7">
      <t>カゴシマコクサイダイガク</t>
    </rPh>
    <phoneticPr fontId="1"/>
  </si>
  <si>
    <t>鹿児島国際大学</t>
    <rPh sb="0" eb="7">
      <t>カゴシマコクサイダイガク</t>
    </rPh>
    <phoneticPr fontId="25"/>
  </si>
  <si>
    <t>沖縄国際大学</t>
    <rPh sb="0" eb="6">
      <t>オキナワコクサイダイガク</t>
    </rPh>
    <phoneticPr fontId="25"/>
  </si>
  <si>
    <t>名桜大学</t>
    <rPh sb="0" eb="1">
      <t>ナ</t>
    </rPh>
    <rPh sb="1" eb="2">
      <t>サクラ</t>
    </rPh>
    <rPh sb="2" eb="4">
      <t>ダイガク</t>
    </rPh>
    <phoneticPr fontId="25"/>
  </si>
  <si>
    <t>崇城大学</t>
    <rPh sb="0" eb="1">
      <t>スウ</t>
    </rPh>
    <rPh sb="1" eb="2">
      <t>ジョウ</t>
    </rPh>
    <rPh sb="2" eb="4">
      <t>ダイガク</t>
    </rPh>
    <phoneticPr fontId="1"/>
  </si>
  <si>
    <t>崇城大学</t>
    <rPh sb="0" eb="1">
      <t>スウ</t>
    </rPh>
    <rPh sb="1" eb="2">
      <t>ジョウ</t>
    </rPh>
    <rPh sb="2" eb="4">
      <t>ダイガク</t>
    </rPh>
    <phoneticPr fontId="25"/>
  </si>
  <si>
    <t>北九州市立大学</t>
    <rPh sb="0" eb="3">
      <t>キタキュウシュウ</t>
    </rPh>
    <rPh sb="3" eb="5">
      <t>イチリツ</t>
    </rPh>
    <rPh sb="5" eb="7">
      <t>ダイガク</t>
    </rPh>
    <phoneticPr fontId="1"/>
  </si>
  <si>
    <t>北九州市立大学</t>
    <rPh sb="0" eb="3">
      <t>キタキュウシュウ</t>
    </rPh>
    <rPh sb="3" eb="5">
      <t>イチリツ</t>
    </rPh>
    <rPh sb="5" eb="7">
      <t>ダイガク</t>
    </rPh>
    <phoneticPr fontId="25"/>
  </si>
  <si>
    <t>熊本大学</t>
    <rPh sb="0" eb="2">
      <t>クマモト</t>
    </rPh>
    <rPh sb="2" eb="4">
      <t>ダイガク</t>
    </rPh>
    <phoneticPr fontId="1"/>
  </si>
  <si>
    <t>熊本大学</t>
    <rPh sb="0" eb="2">
      <t>クマモト</t>
    </rPh>
    <rPh sb="2" eb="4">
      <t>ダイガク</t>
    </rPh>
    <phoneticPr fontId="25"/>
  </si>
  <si>
    <t>沖縄大学</t>
    <rPh sb="0" eb="4">
      <t>オキナワダイガク</t>
    </rPh>
    <phoneticPr fontId="1"/>
  </si>
  <si>
    <t>沖縄大学</t>
    <rPh sb="0" eb="4">
      <t>オキナワダイガク</t>
    </rPh>
    <phoneticPr fontId="25"/>
  </si>
  <si>
    <t>琉球大学</t>
    <rPh sb="0" eb="2">
      <t>リュウキュウ</t>
    </rPh>
    <rPh sb="2" eb="4">
      <t>ダイガク</t>
    </rPh>
    <phoneticPr fontId="1"/>
  </si>
  <si>
    <t>琉球大学</t>
    <rPh sb="0" eb="2">
      <t>リュウキュウ</t>
    </rPh>
    <rPh sb="2" eb="4">
      <t>ダイガク</t>
    </rPh>
    <phoneticPr fontId="25"/>
  </si>
  <si>
    <t>福岡工業大学</t>
    <rPh sb="0" eb="6">
      <t>フクオカコウギョウダイガク</t>
    </rPh>
    <phoneticPr fontId="1"/>
  </si>
  <si>
    <t>福岡工業大学</t>
    <rPh sb="0" eb="6">
      <t>フクオカコウギョウダイガク</t>
    </rPh>
    <phoneticPr fontId="25"/>
  </si>
  <si>
    <t>大分大学</t>
    <rPh sb="0" eb="4">
      <t>オオイタダイガク</t>
    </rPh>
    <phoneticPr fontId="1"/>
  </si>
  <si>
    <t>大分大学</t>
    <rPh sb="0" eb="4">
      <t>オオイタダイガク</t>
    </rPh>
    <phoneticPr fontId="25"/>
  </si>
  <si>
    <t>長崎県立大学</t>
    <rPh sb="0" eb="6">
      <t>ナガサキダイガク</t>
    </rPh>
    <phoneticPr fontId="1"/>
  </si>
  <si>
    <t>長崎県立大学</t>
    <rPh sb="0" eb="6">
      <t>ナガサキダイガク</t>
    </rPh>
    <phoneticPr fontId="25"/>
  </si>
  <si>
    <t>日本経済大学</t>
    <rPh sb="0" eb="6">
      <t>ニホンケイザイダイガク</t>
    </rPh>
    <phoneticPr fontId="1"/>
  </si>
  <si>
    <t>日本経済大学</t>
    <rPh sb="0" eb="6">
      <t>ニホンケイザイダイガク</t>
    </rPh>
    <phoneticPr fontId="25"/>
  </si>
  <si>
    <t>西南学院大学</t>
    <rPh sb="0" eb="6">
      <t>セイナンガクインダイガク</t>
    </rPh>
    <phoneticPr fontId="1"/>
  </si>
  <si>
    <t>西南学院大学</t>
    <rPh sb="0" eb="6">
      <t>セイナンガクインダイガク</t>
    </rPh>
    <phoneticPr fontId="25"/>
  </si>
  <si>
    <t>九州工業大学情報工学部</t>
    <rPh sb="0" eb="2">
      <t>キュウシュウ</t>
    </rPh>
    <rPh sb="2" eb="4">
      <t>コウギョウ</t>
    </rPh>
    <rPh sb="4" eb="6">
      <t>ダイガク</t>
    </rPh>
    <rPh sb="6" eb="11">
      <t>ジョウホウコウガクブ</t>
    </rPh>
    <phoneticPr fontId="1"/>
  </si>
  <si>
    <t>九州工業大学情報工学部</t>
    <rPh sb="0" eb="2">
      <t>キュウシュウ</t>
    </rPh>
    <rPh sb="2" eb="4">
      <t>コウギョウ</t>
    </rPh>
    <rPh sb="4" eb="6">
      <t>ダイガク</t>
    </rPh>
    <rPh sb="6" eb="11">
      <t>ジョウホウコウガクブ</t>
    </rPh>
    <phoneticPr fontId="25"/>
  </si>
  <si>
    <t>久留米大学</t>
    <rPh sb="0" eb="3">
      <t>クルメ</t>
    </rPh>
    <rPh sb="3" eb="5">
      <t>ダイガク</t>
    </rPh>
    <phoneticPr fontId="1"/>
  </si>
  <si>
    <t>久留米大学</t>
    <rPh sb="0" eb="3">
      <t>クルメ</t>
    </rPh>
    <rPh sb="3" eb="5">
      <t>ダイガク</t>
    </rPh>
    <phoneticPr fontId="25"/>
  </si>
  <si>
    <t>九州工業大学</t>
    <rPh sb="0" eb="6">
      <t>キュウシュウコウギョウダイガク</t>
    </rPh>
    <phoneticPr fontId="1"/>
  </si>
  <si>
    <t>九州工業大学</t>
    <rPh sb="0" eb="6">
      <t>キュウシュウコウギョウダイガク</t>
    </rPh>
    <phoneticPr fontId="25"/>
  </si>
  <si>
    <t>長崎ウエスレヤンス大学</t>
    <rPh sb="0" eb="2">
      <t>ナガサキ</t>
    </rPh>
    <rPh sb="9" eb="11">
      <t>ダイガク</t>
    </rPh>
    <phoneticPr fontId="1"/>
  </si>
  <si>
    <t>長崎ウエスレヤンス大学</t>
    <rPh sb="0" eb="2">
      <t>ナガサキ</t>
    </rPh>
    <rPh sb="9" eb="11">
      <t>ダイガク</t>
    </rPh>
    <phoneticPr fontId="25"/>
  </si>
  <si>
    <t>久留米工業大学</t>
    <rPh sb="0" eb="7">
      <t>クルメコウギョウダイガク</t>
    </rPh>
    <phoneticPr fontId="1"/>
  </si>
  <si>
    <t>久留米工業大学</t>
    <rPh sb="0" eb="7">
      <t>クルメコウギョウダイガク</t>
    </rPh>
    <phoneticPr fontId="25"/>
  </si>
  <si>
    <t>立命館アジア太平洋大学</t>
    <rPh sb="0" eb="3">
      <t>リツメイカン</t>
    </rPh>
    <rPh sb="6" eb="9">
      <t>タイヘイヨウ</t>
    </rPh>
    <rPh sb="9" eb="11">
      <t>ダイガク</t>
    </rPh>
    <phoneticPr fontId="3"/>
  </si>
  <si>
    <t>熊本県立大学</t>
    <rPh sb="0" eb="4">
      <t>クマモトケンリツ</t>
    </rPh>
    <rPh sb="4" eb="6">
      <t>ダイガク</t>
    </rPh>
    <phoneticPr fontId="1"/>
  </si>
  <si>
    <t>熊本県立大学</t>
    <rPh sb="0" eb="4">
      <t>クマモトケンリツ</t>
    </rPh>
    <rPh sb="4" eb="6">
      <t>ダイガク</t>
    </rPh>
    <phoneticPr fontId="25"/>
  </si>
  <si>
    <t>日本文理大学</t>
    <rPh sb="0" eb="6">
      <t>ニホンブンリダイガク</t>
    </rPh>
    <phoneticPr fontId="1"/>
  </si>
  <si>
    <t>日本文理大学</t>
    <rPh sb="0" eb="6">
      <t>ニホンブンリダイガク</t>
    </rPh>
    <phoneticPr fontId="25"/>
  </si>
  <si>
    <t>宮崎大学</t>
    <rPh sb="0" eb="4">
      <t>ミヤザキダイガク</t>
    </rPh>
    <phoneticPr fontId="1"/>
  </si>
  <si>
    <t>宮崎大学</t>
    <rPh sb="0" eb="4">
      <t>ミヤザキダイガク</t>
    </rPh>
    <phoneticPr fontId="25"/>
  </si>
  <si>
    <t>長崎大学経済学部</t>
    <rPh sb="0" eb="4">
      <t>ナガサキダイガク</t>
    </rPh>
    <rPh sb="4" eb="8">
      <t>ケイザイガクブ</t>
    </rPh>
    <phoneticPr fontId="1"/>
  </si>
  <si>
    <t>長崎大学経済学部</t>
    <rPh sb="0" eb="4">
      <t>ナガサキダイガク</t>
    </rPh>
    <rPh sb="4" eb="8">
      <t>ケイザイガクブ</t>
    </rPh>
    <phoneticPr fontId="25"/>
  </si>
  <si>
    <t>福岡県立大学</t>
    <rPh sb="0" eb="4">
      <t>フクオカケンリツ</t>
    </rPh>
    <rPh sb="4" eb="6">
      <t>ダイガク</t>
    </rPh>
    <phoneticPr fontId="1"/>
  </si>
  <si>
    <t>福岡県立大学</t>
    <rPh sb="0" eb="4">
      <t>フクオカケンリツ</t>
    </rPh>
    <rPh sb="4" eb="6">
      <t>ダイガク</t>
    </rPh>
    <phoneticPr fontId="25"/>
  </si>
  <si>
    <t>宮崎公立大学</t>
    <rPh sb="0" eb="4">
      <t>ミヤザキコウリツ</t>
    </rPh>
    <rPh sb="4" eb="6">
      <t>ダイガク</t>
    </rPh>
    <phoneticPr fontId="1"/>
  </si>
  <si>
    <t>宮崎公立大学</t>
    <rPh sb="0" eb="4">
      <t>ミヤザキコウリツ</t>
    </rPh>
    <rPh sb="4" eb="6">
      <t>ダイガク</t>
    </rPh>
    <phoneticPr fontId="25"/>
  </si>
  <si>
    <t>別府大学</t>
    <rPh sb="0" eb="2">
      <t>ベップダイガク</t>
    </rPh>
    <phoneticPr fontId="1"/>
  </si>
  <si>
    <t>別府大学</t>
    <rPh sb="0" eb="2">
      <t>ベップダイガク</t>
    </rPh>
    <phoneticPr fontId="25"/>
  </si>
  <si>
    <t>南九州大学</t>
    <rPh sb="0" eb="2">
      <t>ミナミキュウシュウ</t>
    </rPh>
    <phoneticPr fontId="1"/>
  </si>
  <si>
    <t>南九州大学</t>
    <rPh sb="0" eb="2">
      <t>ミナミキュウシュウ</t>
    </rPh>
    <phoneticPr fontId="25"/>
  </si>
  <si>
    <t>平成30年度九州大学秋季バレーボール男子リーグ大分大会入れ替え後順位</t>
    <rPh sb="0" eb="1">
      <t>オトコ</t>
    </rPh>
    <phoneticPr fontId="3"/>
  </si>
  <si>
    <t>自動昇格</t>
    <rPh sb="0" eb="2">
      <t>ジドウショウカク</t>
    </rPh>
    <phoneticPr fontId="3"/>
  </si>
  <si>
    <t>平成30年度九州大学秋季バレーボール男子リーグ大分大会</t>
    <rPh sb="0" eb="2">
      <t>ヘイセイネンドキュウシュウダイガクシュウキオトコダンシオオイタタイカイ</t>
    </rPh>
    <phoneticPr fontId="3"/>
  </si>
  <si>
    <t>期間：平成30年１0月18日（木）～10月21日（日）</t>
    <rPh sb="0" eb="2">
      <t>キカン</t>
    </rPh>
    <rPh sb="3" eb="5">
      <t>ヘイセイネンガツヒモクガツヒニチ</t>
    </rPh>
    <phoneticPr fontId="3"/>
  </si>
  <si>
    <t>会場：別府市民体育館</t>
    <rPh sb="3" eb="5">
      <t>ベップ</t>
    </rPh>
    <rPh sb="5" eb="10">
      <t>シミンタイイクカン</t>
    </rPh>
    <phoneticPr fontId="3"/>
  </si>
  <si>
    <t>６部リーグ</t>
    <rPh sb="1" eb="2">
      <t>ブ</t>
    </rPh>
    <phoneticPr fontId="3"/>
  </si>
  <si>
    <t>会場：べっぷアリーナ</t>
    <rPh sb="0" eb="2">
      <t>ベッp</t>
    </rPh>
    <phoneticPr fontId="3"/>
  </si>
  <si>
    <t>５部リーグ</t>
    <rPh sb="0" eb="5">
      <t>ブ</t>
    </rPh>
    <phoneticPr fontId="3"/>
  </si>
  <si>
    <t>立命館アジア太平洋大学</t>
    <rPh sb="0" eb="3">
      <t>リツメイカン</t>
    </rPh>
    <rPh sb="6" eb="9">
      <t>タイヘイヨウ</t>
    </rPh>
    <rPh sb="9" eb="11">
      <t>ダイガク</t>
    </rPh>
    <phoneticPr fontId="2"/>
  </si>
  <si>
    <t>４部リーグ</t>
    <rPh sb="0" eb="5">
      <t>ブ</t>
    </rPh>
    <phoneticPr fontId="3"/>
  </si>
  <si>
    <t>名桜大学</t>
    <phoneticPr fontId="2"/>
  </si>
  <si>
    <t>沖縄国際大学</t>
    <rPh sb="0" eb="1">
      <t>ナ</t>
    </rPh>
    <rPh sb="1" eb="2">
      <t>サクラ</t>
    </rPh>
    <rPh sb="2" eb="4">
      <t>ダイガク</t>
    </rPh>
    <phoneticPr fontId="1"/>
  </si>
  <si>
    <t>長友　隆哉</t>
    <phoneticPr fontId="3"/>
  </si>
  <si>
    <t>田中　翔馬</t>
    <phoneticPr fontId="3"/>
  </si>
  <si>
    <t>安井　優紀</t>
    <phoneticPr fontId="3"/>
  </si>
  <si>
    <t>大林　凌也</t>
    <phoneticPr fontId="3"/>
  </si>
  <si>
    <t>米田　汐</t>
    <phoneticPr fontId="3"/>
  </si>
  <si>
    <t>矢野　幸平</t>
    <phoneticPr fontId="3"/>
  </si>
  <si>
    <t>伊志嶺　光亀</t>
    <phoneticPr fontId="3"/>
  </si>
  <si>
    <t>入替戦前順位</t>
    <rPh sb="0" eb="6">
      <t>イレカエアエ</t>
    </rPh>
    <phoneticPr fontId="3"/>
  </si>
  <si>
    <t>※１・２・３位はセット率による。</t>
    <phoneticPr fontId="25"/>
  </si>
  <si>
    <t>※２・３位、及び４・５位はセット率による。</t>
    <rPh sb="0" eb="1">
      <t>オヨビ４・５イハセットリツニヨル</t>
    </rPh>
    <phoneticPr fontId="25"/>
  </si>
  <si>
    <t>※２・３位は得点率、３・４位はセット率による。</t>
    <rPh sb="0" eb="1">
      <t>イハ</t>
    </rPh>
    <phoneticPr fontId="25"/>
  </si>
  <si>
    <t>※１・２位、及び５・６位はセット率による。</t>
    <rPh sb="0" eb="1">
      <t>オヨビ５・６イハセットリツニヨル</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</si>
</sst>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30">
    <font>
      <sz val="11"/>
      <name val="ＭＳ Ｐゴシック"/>
      <charset val="128"/>
    </font>
    <font>
      <sz val="16"/>
      <name val="ＭＳ Ｐゴシック"/>
      <family val="3"/>
      <charset val="128"/>
    </font>
    <font>
      <sz val="6"/>
      <name val="平成明朝"/>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ゴシック"/>
      <family val="3"/>
      <charset val="128"/>
    </font>
    <font>
      <sz val="10.5"/>
      <name val="ＭＳ ゴシック"/>
      <family val="3"/>
      <charset val="128"/>
    </font>
    <font>
      <b/>
      <sz val="20"/>
      <name val="ＭＳ ゴシック"/>
      <family val="3"/>
      <charset val="128"/>
    </font>
    <font>
      <b/>
      <sz val="15"/>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sz val="12"/>
      <color indexed="8"/>
      <name val="ＭＳ Ｐゴシック"/>
      <family val="3"/>
      <charset val="128"/>
    </font>
    <font>
      <b/>
      <sz val="11"/>
      <color indexed="8"/>
      <name val="ＭＳ Ｐゴシック"/>
      <family val="3"/>
      <charset val="128"/>
    </font>
    <font>
      <sz val="11"/>
      <name val="ＭＳ Ｐゴシック"/>
      <family val="3"/>
      <charset val="128"/>
    </font>
    <font>
      <sz val="12"/>
      <name val="ＭＳ Ｐゴシック"/>
      <family val="3"/>
      <charset val="128"/>
    </font>
    <font>
      <b/>
      <sz val="12"/>
      <color indexed="8"/>
      <name val="ＭＳ Ｐゴシック"/>
      <family val="3"/>
      <charset val="128"/>
    </font>
    <font>
      <b/>
      <sz val="16"/>
      <color indexed="8"/>
      <name val="ＭＳ Ｐゴシック"/>
      <family val="3"/>
      <charset val="128"/>
    </font>
    <font>
      <sz val="14"/>
      <name val="ＭＳ Ｐゴシック"/>
      <family val="3"/>
      <charset val="128"/>
    </font>
    <font>
      <sz val="10.5"/>
      <name val="ＭＳ 明朝"/>
      <family val="3"/>
      <charset val="128"/>
    </font>
    <font>
      <u/>
      <sz val="11"/>
      <color theme="10"/>
      <name val="ＭＳ Ｐゴシック"/>
      <family val="3"/>
      <charset val="128"/>
    </font>
    <font>
      <u/>
      <sz val="11"/>
      <color theme="11"/>
      <name val="ＭＳ Ｐゴシック"/>
      <family val="3"/>
      <charset val="128"/>
    </font>
    <font>
      <sz val="11"/>
      <name val="ＭＳ Ｐゴシック"/>
      <family val="2"/>
      <charset val="128"/>
    </font>
    <font>
      <sz val="10"/>
      <name val="ＭＳ Ｐゴシック"/>
      <family val="2"/>
      <charset val="128"/>
    </font>
    <font>
      <sz val="6"/>
      <name val="ＭＳ Ｐゴシック"/>
      <family val="2"/>
      <charset val="128"/>
    </font>
    <font>
      <sz val="10"/>
      <color rgb="FFFF0000"/>
      <name val="ＭＳ Ｐゴシック"/>
      <family val="2"/>
      <charset val="128"/>
    </font>
    <font>
      <sz val="10"/>
      <color rgb="FF00B0F0"/>
      <name val="ＭＳ Ｐゴシック"/>
      <family val="2"/>
      <charset val="128"/>
    </font>
    <font>
      <u/>
      <sz val="11"/>
      <name val="ＭＳ Ｐゴシック"/>
      <family val="2"/>
      <charset val="128"/>
    </font>
    <font>
      <u/>
      <sz val="10"/>
      <name val="ＭＳ Ｐゴシック"/>
      <family val="2"/>
      <charset val="128"/>
    </font>
  </fonts>
  <fills count="2">
    <fill>
      <patternFill patternType="none"/>
    </fill>
    <fill>
      <patternFill patternType="gray125"/>
    </fill>
  </fills>
  <borders count="4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style="medium">
        <color indexed="64"/>
      </right>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diagonal/>
    </border>
    <border>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top style="thin">
        <color auto="1"/>
      </top>
      <bottom style="medium">
        <color indexed="64"/>
      </bottom>
      <diagonal/>
    </border>
    <border>
      <left style="thin">
        <color auto="1"/>
      </left>
      <right style="medium">
        <color indexed="64"/>
      </right>
      <top/>
      <bottom style="medium">
        <color indexed="64"/>
      </bottom>
      <diagonal/>
    </border>
  </borders>
  <cellStyleXfs count="5">
    <xf numFmtId="0" fontId="0" fillId="0" borderId="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3" fillId="0" borderId="0">
      <alignment vertical="center"/>
    </xf>
  </cellStyleXfs>
  <cellXfs count="182">
    <xf numFmtId="0" fontId="0" fillId="0" borderId="0" xfId="0">
      <alignment vertical="center"/>
    </xf>
    <xf numFmtId="0" fontId="6" fillId="0" borderId="0" xfId="0" applyFont="1" applyAlignment="1">
      <alignment vertical="center"/>
    </xf>
    <xf numFmtId="0" fontId="7" fillId="0" borderId="0" xfId="0" applyFo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49" fontId="7" fillId="0" borderId="0" xfId="0" applyNumberFormat="1" applyFont="1">
      <alignment vertical="center"/>
    </xf>
    <xf numFmtId="49" fontId="10" fillId="0" borderId="0" xfId="0" applyNumberFormat="1" applyFont="1" applyAlignment="1">
      <alignment horizontal="center" vertical="center"/>
    </xf>
    <xf numFmtId="0" fontId="11" fillId="0" borderId="0" xfId="0" applyFont="1">
      <alignment vertical="center"/>
    </xf>
    <xf numFmtId="49" fontId="11" fillId="0" borderId="0" xfId="0" applyNumberFormat="1" applyFont="1" applyBorder="1" applyAlignment="1">
      <alignment horizontal="center"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49" fontId="11" fillId="0" borderId="12" xfId="0" applyNumberFormat="1" applyFont="1" applyBorder="1" applyAlignment="1">
      <alignment horizontal="center" vertical="center"/>
    </xf>
    <xf numFmtId="49" fontId="12" fillId="0" borderId="0" xfId="0" applyNumberFormat="1" applyFont="1" applyAlignment="1">
      <alignment horizontal="center" vertical="center"/>
    </xf>
    <xf numFmtId="0" fontId="0" fillId="0" borderId="10" xfId="0" applyBorder="1">
      <alignment vertical="center"/>
    </xf>
    <xf numFmtId="0" fontId="0" fillId="0" borderId="15" xfId="0" applyBorder="1">
      <alignment vertical="center"/>
    </xf>
    <xf numFmtId="0" fontId="0" fillId="0" borderId="0" xfId="0" applyAlignment="1">
      <alignment horizontal="center" vertical="center"/>
    </xf>
    <xf numFmtId="0" fontId="11" fillId="0" borderId="0" xfId="0" applyNumberFormat="1" applyFont="1" applyAlignment="1">
      <alignment horizontal="center" vertical="center"/>
    </xf>
    <xf numFmtId="0" fontId="11" fillId="0" borderId="12" xfId="0" applyFont="1" applyBorder="1" applyAlignment="1">
      <alignment horizontal="center" vertical="center"/>
    </xf>
    <xf numFmtId="0" fontId="15" fillId="0" borderId="0" xfId="0" applyFont="1">
      <alignment vertical="center"/>
    </xf>
    <xf numFmtId="0" fontId="11" fillId="0" borderId="0" xfId="0" applyNumberFormat="1" applyFont="1" applyAlignment="1">
      <alignment horizontal="center" vertical="center"/>
    </xf>
    <xf numFmtId="49" fontId="11" fillId="0" borderId="12" xfId="0" applyNumberFormat="1" applyFont="1" applyBorder="1" applyAlignment="1">
      <alignment horizontal="center" vertical="center"/>
    </xf>
    <xf numFmtId="0" fontId="7" fillId="0" borderId="0" xfId="0" applyFont="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13" fillId="0" borderId="2" xfId="0" applyFont="1" applyBorder="1" applyAlignment="1">
      <alignment horizontal="center" vertical="center"/>
    </xf>
    <xf numFmtId="0" fontId="0" fillId="0" borderId="7" xfId="0" applyBorder="1">
      <alignment vertical="center"/>
    </xf>
    <xf numFmtId="0" fontId="17" fillId="0" borderId="0"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14" fillId="0" borderId="2" xfId="0" applyFont="1" applyBorder="1" applyAlignment="1">
      <alignment horizontal="center" vertical="center"/>
    </xf>
    <xf numFmtId="0" fontId="18" fillId="0" borderId="0" xfId="0" applyFont="1" applyAlignment="1">
      <alignment vertical="center"/>
    </xf>
    <xf numFmtId="0" fontId="0" fillId="0" borderId="0" xfId="0" applyAlignment="1">
      <alignment vertical="center"/>
    </xf>
    <xf numFmtId="0" fontId="19" fillId="0" borderId="0" xfId="0" applyFont="1" applyAlignment="1">
      <alignment horizontal="left" vertical="center"/>
    </xf>
    <xf numFmtId="0" fontId="16" fillId="0" borderId="0" xfId="0" applyFont="1">
      <alignment vertical="center"/>
    </xf>
    <xf numFmtId="0" fontId="20" fillId="0" borderId="0" xfId="0" applyFont="1" applyAlignment="1">
      <alignment horizontal="right"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0" fillId="0" borderId="7" xfId="0"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24" fillId="0" borderId="16" xfId="0" applyFont="1" applyFill="1" applyBorder="1" applyAlignment="1">
      <alignment horizontal="center"/>
    </xf>
    <xf numFmtId="0" fontId="24" fillId="0" borderId="17" xfId="0" applyFont="1" applyFill="1" applyBorder="1" applyAlignment="1">
      <alignment horizontal="center"/>
    </xf>
    <xf numFmtId="0" fontId="24" fillId="0" borderId="17" xfId="0" applyFont="1" applyBorder="1" applyAlignment="1">
      <alignment horizontal="center"/>
    </xf>
    <xf numFmtId="0" fontId="24" fillId="0" borderId="18" xfId="0" applyFont="1" applyFill="1" applyBorder="1" applyAlignment="1">
      <alignment horizontal="center"/>
    </xf>
    <xf numFmtId="0" fontId="24" fillId="0" borderId="16" xfId="0" applyFont="1" applyBorder="1" applyAlignment="1">
      <alignment horizontal="center"/>
    </xf>
    <xf numFmtId="0" fontId="24" fillId="0" borderId="21" xfId="0" applyFont="1" applyFill="1" applyBorder="1" applyAlignment="1">
      <alignment horizontal="center"/>
    </xf>
    <xf numFmtId="0" fontId="16" fillId="0" borderId="0"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16" xfId="0" applyFont="1" applyBorder="1" applyAlignment="1">
      <alignment horizontal="center" vertical="center"/>
    </xf>
    <xf numFmtId="0" fontId="5" fillId="0" borderId="17" xfId="3" applyFont="1" applyBorder="1" applyAlignment="1" applyProtection="1">
      <alignment horizontal="center" vertical="center"/>
      <protection locked="0"/>
    </xf>
    <xf numFmtId="0" fontId="0" fillId="0" borderId="26" xfId="0" applyBorder="1">
      <alignment vertical="center"/>
    </xf>
    <xf numFmtId="0" fontId="0" fillId="0" borderId="18" xfId="0" applyBorder="1">
      <alignment vertical="center"/>
    </xf>
    <xf numFmtId="0" fontId="24" fillId="0" borderId="27" xfId="0" applyFont="1" applyBorder="1" applyAlignment="1">
      <alignment horizontal="center"/>
    </xf>
    <xf numFmtId="0" fontId="24" fillId="0" borderId="21" xfId="0" applyFont="1" applyBorder="1" applyAlignment="1">
      <alignment horizont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24" fillId="0" borderId="18" xfId="0" applyFont="1" applyBorder="1" applyAlignment="1">
      <alignment horizontal="center"/>
    </xf>
    <xf numFmtId="0" fontId="13" fillId="0" borderId="26" xfId="0" applyFont="1" applyBorder="1" applyAlignment="1">
      <alignment horizontal="center" vertical="center"/>
    </xf>
    <xf numFmtId="0" fontId="23" fillId="0" borderId="0" xfId="0" applyFont="1">
      <alignment vertical="center"/>
    </xf>
    <xf numFmtId="0" fontId="26" fillId="0" borderId="18" xfId="0" applyFont="1" applyBorder="1" applyAlignment="1">
      <alignment horizontal="center"/>
    </xf>
    <xf numFmtId="0" fontId="26" fillId="0" borderId="16" xfId="0" applyFont="1" applyBorder="1" applyAlignment="1">
      <alignment horizontal="center"/>
    </xf>
    <xf numFmtId="0" fontId="27" fillId="0" borderId="27" xfId="0" applyFont="1" applyBorder="1" applyAlignment="1">
      <alignment horizontal="center"/>
    </xf>
    <xf numFmtId="0" fontId="27" fillId="0" borderId="16" xfId="0" applyFont="1" applyBorder="1" applyAlignment="1">
      <alignment horizontal="center"/>
    </xf>
    <xf numFmtId="0" fontId="27" fillId="0" borderId="18" xfId="0" applyFont="1" applyBorder="1" applyAlignment="1">
      <alignment horizontal="center"/>
    </xf>
    <xf numFmtId="0" fontId="27" fillId="0" borderId="17" xfId="0" applyFont="1" applyBorder="1" applyAlignment="1">
      <alignment horizontal="center"/>
    </xf>
    <xf numFmtId="0" fontId="0" fillId="0" borderId="0" xfId="0" applyBorder="1">
      <alignment vertical="center"/>
    </xf>
    <xf numFmtId="0" fontId="26" fillId="0" borderId="30" xfId="0" applyFont="1" applyFill="1" applyBorder="1" applyAlignment="1">
      <alignment horizontal="center"/>
    </xf>
    <xf numFmtId="0" fontId="1" fillId="0" borderId="0" xfId="4" applyFont="1" applyAlignment="1">
      <alignment horizontal="left"/>
    </xf>
    <xf numFmtId="0" fontId="23" fillId="0" borderId="0" xfId="4">
      <alignment vertical="center"/>
    </xf>
    <xf numFmtId="0" fontId="23" fillId="0" borderId="0" xfId="4" applyFont="1" applyAlignment="1">
      <alignment horizontal="left"/>
    </xf>
    <xf numFmtId="0" fontId="23" fillId="0" borderId="0" xfId="4" applyAlignment="1">
      <alignment horizontal="left"/>
    </xf>
    <xf numFmtId="0" fontId="23" fillId="0" borderId="1" xfId="4" applyFont="1" applyFill="1" applyBorder="1" applyAlignment="1">
      <alignment horizontal="center" vertical="center"/>
    </xf>
    <xf numFmtId="0" fontId="23" fillId="0" borderId="2" xfId="4" applyFill="1" applyBorder="1" applyAlignment="1" applyProtection="1">
      <alignment horizontal="center" vertical="center"/>
      <protection locked="0"/>
    </xf>
    <xf numFmtId="0" fontId="24" fillId="0" borderId="5" xfId="4" applyFont="1" applyFill="1" applyBorder="1" applyAlignment="1">
      <alignment horizontal="center" vertical="center"/>
    </xf>
    <xf numFmtId="0" fontId="24" fillId="0" borderId="6" xfId="4" applyFont="1" applyFill="1" applyBorder="1" applyAlignment="1">
      <alignment horizontal="center" vertical="center"/>
    </xf>
    <xf numFmtId="0" fontId="24" fillId="0" borderId="7" xfId="4" applyFont="1" applyFill="1" applyBorder="1" applyAlignment="1">
      <alignment horizontal="center" vertical="center"/>
    </xf>
    <xf numFmtId="0" fontId="23" fillId="0" borderId="0" xfId="4" applyFill="1">
      <alignment vertical="center"/>
    </xf>
    <xf numFmtId="0" fontId="23" fillId="0" borderId="8" xfId="4" applyFill="1" applyBorder="1" applyAlignment="1">
      <alignment horizontal="center" vertical="center"/>
    </xf>
    <xf numFmtId="0" fontId="23" fillId="0" borderId="7" xfId="4" applyFont="1" applyFill="1" applyBorder="1" applyAlignment="1">
      <alignment horizontal="center" vertical="center" shrinkToFit="1"/>
    </xf>
    <xf numFmtId="0" fontId="4" fillId="0" borderId="8" xfId="4" applyFont="1" applyFill="1" applyBorder="1" applyAlignment="1">
      <alignment horizontal="center" vertical="center"/>
    </xf>
    <xf numFmtId="0" fontId="4" fillId="0" borderId="0" xfId="4" applyFont="1" applyFill="1" applyBorder="1" applyAlignment="1">
      <alignment horizontal="center" vertical="center"/>
    </xf>
    <xf numFmtId="0" fontId="4" fillId="0" borderId="10" xfId="4" applyFont="1" applyFill="1" applyBorder="1" applyAlignment="1">
      <alignment horizontal="center" vertical="center"/>
    </xf>
    <xf numFmtId="0" fontId="23" fillId="0" borderId="12" xfId="4" applyBorder="1" applyAlignment="1">
      <alignment horizontal="center" vertical="center" shrinkToFit="1"/>
    </xf>
    <xf numFmtId="0" fontId="4" fillId="0" borderId="0" xfId="4" applyFont="1" applyAlignment="1">
      <alignment horizontal="center" vertical="center"/>
    </xf>
    <xf numFmtId="0" fontId="4" fillId="0" borderId="0" xfId="4" applyFont="1" applyFill="1" applyBorder="1" applyAlignment="1" applyProtection="1">
      <alignment horizontal="center" vertical="center"/>
      <protection locked="0"/>
    </xf>
    <xf numFmtId="0" fontId="23" fillId="0" borderId="11" xfId="4" applyBorder="1" applyAlignment="1">
      <alignment horizontal="center" vertical="center" shrinkToFit="1"/>
    </xf>
    <xf numFmtId="0" fontId="4" fillId="0" borderId="13" xfId="4" applyFont="1" applyFill="1" applyBorder="1" applyAlignment="1">
      <alignment horizontal="center" vertical="center"/>
    </xf>
    <xf numFmtId="0" fontId="4" fillId="0" borderId="14" xfId="4" applyFont="1" applyFill="1" applyBorder="1" applyAlignment="1">
      <alignment horizontal="center" vertical="center"/>
    </xf>
    <xf numFmtId="0" fontId="4" fillId="0" borderId="15" xfId="4" applyFont="1" applyFill="1" applyBorder="1" applyAlignment="1">
      <alignment horizontal="center" vertical="center"/>
    </xf>
    <xf numFmtId="0" fontId="23" fillId="0" borderId="9" xfId="4" applyFill="1" applyBorder="1" applyAlignment="1">
      <alignment horizontal="center" vertical="center"/>
    </xf>
    <xf numFmtId="0" fontId="4" fillId="0" borderId="6"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9" xfId="4" applyFont="1" applyFill="1" applyBorder="1" applyAlignment="1">
      <alignment horizontal="center" vertical="center"/>
    </xf>
    <xf numFmtId="0" fontId="23" fillId="0" borderId="13" xfId="4" applyFill="1" applyBorder="1" applyAlignment="1">
      <alignment horizontal="center" vertical="center"/>
    </xf>
    <xf numFmtId="0" fontId="4" fillId="0" borderId="0" xfId="4" applyFont="1">
      <alignment vertical="center"/>
    </xf>
    <xf numFmtId="0" fontId="23" fillId="0" borderId="7" xfId="4" applyFill="1" applyBorder="1" applyAlignment="1">
      <alignment horizontal="center" vertical="center"/>
    </xf>
    <xf numFmtId="0" fontId="23" fillId="0" borderId="12" xfId="4" applyFill="1" applyBorder="1" applyAlignment="1">
      <alignment horizontal="center" vertical="center"/>
    </xf>
    <xf numFmtId="0" fontId="23" fillId="0" borderId="11" xfId="4" applyFill="1" applyBorder="1" applyAlignment="1">
      <alignment horizontal="center" vertical="center"/>
    </xf>
    <xf numFmtId="0" fontId="23" fillId="0" borderId="2" xfId="4" applyFont="1" applyFill="1" applyBorder="1" applyAlignment="1" applyProtection="1">
      <alignment horizontal="center" vertical="center"/>
      <protection locked="0"/>
    </xf>
    <xf numFmtId="0" fontId="24" fillId="0" borderId="7" xfId="4" applyFont="1" applyFill="1" applyBorder="1">
      <alignment vertical="center"/>
    </xf>
    <xf numFmtId="0" fontId="24" fillId="0" borderId="6" xfId="4" applyFont="1" applyFill="1" applyBorder="1">
      <alignment vertical="center"/>
    </xf>
    <xf numFmtId="0" fontId="24" fillId="0" borderId="7" xfId="4" applyFont="1" applyFill="1" applyBorder="1" applyAlignment="1" applyProtection="1">
      <alignment horizontal="center" vertical="center" shrinkToFit="1"/>
    </xf>
    <xf numFmtId="0" fontId="24" fillId="0" borderId="12" xfId="4" applyFont="1" applyBorder="1" applyAlignment="1" applyProtection="1">
      <alignment horizontal="center" vertical="center" shrinkToFit="1"/>
    </xf>
    <xf numFmtId="0" fontId="24" fillId="0" borderId="11" xfId="4" applyFont="1" applyBorder="1" applyAlignment="1" applyProtection="1">
      <alignment horizontal="center" vertical="center" shrinkToFit="1"/>
    </xf>
    <xf numFmtId="0" fontId="23" fillId="0" borderId="7" xfId="4" applyBorder="1" applyAlignment="1">
      <alignment horizontal="center" vertical="center" shrinkToFit="1"/>
    </xf>
    <xf numFmtId="0" fontId="4" fillId="0" borderId="14" xfId="4" applyFont="1" applyFill="1" applyBorder="1" applyAlignment="1" applyProtection="1">
      <alignment horizontal="center" vertical="center"/>
      <protection locked="0"/>
    </xf>
    <xf numFmtId="0" fontId="23" fillId="0" borderId="7" xfId="4" applyBorder="1" applyAlignment="1">
      <alignment horizontal="center" vertical="center"/>
    </xf>
    <xf numFmtId="0" fontId="24" fillId="0" borderId="12" xfId="4" applyFont="1" applyFill="1" applyBorder="1" applyAlignment="1" applyProtection="1">
      <alignment horizontal="center" vertical="center" shrinkToFit="1"/>
    </xf>
    <xf numFmtId="0" fontId="28" fillId="0" borderId="7" xfId="4" applyFont="1" applyBorder="1" applyAlignment="1">
      <alignment horizontal="center" vertical="center"/>
    </xf>
    <xf numFmtId="0" fontId="29" fillId="0" borderId="12" xfId="4" applyFont="1" applyBorder="1" applyAlignment="1" applyProtection="1">
      <alignment horizontal="center" vertical="center" shrinkToFit="1"/>
    </xf>
    <xf numFmtId="0" fontId="29" fillId="0" borderId="11" xfId="4" applyFont="1" applyBorder="1" applyAlignment="1" applyProtection="1">
      <alignment vertical="center" shrinkToFit="1"/>
    </xf>
    <xf numFmtId="0" fontId="23" fillId="0" borderId="7" xfId="4" applyFont="1" applyFill="1" applyBorder="1" applyAlignment="1">
      <alignment horizontal="center" vertical="center"/>
    </xf>
    <xf numFmtId="0" fontId="23" fillId="0" borderId="11" xfId="4" applyFont="1" applyBorder="1" applyAlignment="1">
      <alignment vertical="center"/>
    </xf>
    <xf numFmtId="0" fontId="23" fillId="0" borderId="12" xfId="4" applyFont="1" applyBorder="1" applyAlignment="1">
      <alignment horizontal="center" vertical="center"/>
    </xf>
    <xf numFmtId="0" fontId="23" fillId="0" borderId="11" xfId="4" applyFont="1" applyBorder="1" applyAlignment="1">
      <alignment horizontal="center" vertical="center"/>
    </xf>
    <xf numFmtId="0" fontId="24" fillId="0" borderId="7" xfId="4" applyFont="1" applyFill="1" applyBorder="1" applyAlignment="1" applyProtection="1">
      <alignment horizontal="center" vertical="center"/>
      <protection locked="0"/>
    </xf>
    <xf numFmtId="0" fontId="24" fillId="0" borderId="12" xfId="4" applyFont="1" applyBorder="1" applyAlignment="1" applyProtection="1">
      <alignment horizontal="center" vertical="center"/>
      <protection locked="0"/>
    </xf>
    <xf numFmtId="0" fontId="24" fillId="0" borderId="11" xfId="4" applyFont="1" applyBorder="1" applyAlignment="1" applyProtection="1">
      <alignment horizontal="center" vertical="center"/>
      <protection locked="0"/>
    </xf>
    <xf numFmtId="0" fontId="23" fillId="0" borderId="1" xfId="4" applyFont="1" applyFill="1" applyBorder="1" applyAlignment="1">
      <alignment horizontal="center" vertical="center"/>
    </xf>
    <xf numFmtId="0" fontId="23" fillId="0" borderId="4" xfId="4" applyFont="1" applyFill="1" applyBorder="1" applyAlignment="1">
      <alignment horizontal="center" vertical="center"/>
    </xf>
    <xf numFmtId="0" fontId="23" fillId="0" borderId="4" xfId="4" applyFont="1" applyBorder="1" applyAlignment="1">
      <alignment horizontal="center" vertical="center"/>
    </xf>
    <xf numFmtId="176" fontId="23" fillId="0" borderId="1" xfId="4" applyNumberFormat="1" applyFont="1" applyFill="1" applyBorder="1" applyAlignment="1">
      <alignment horizontal="center" vertical="center"/>
    </xf>
    <xf numFmtId="0" fontId="24" fillId="0" borderId="1" xfId="4" applyFont="1" applyFill="1" applyBorder="1" applyAlignment="1">
      <alignment horizontal="center" vertical="center" shrinkToFit="1"/>
    </xf>
    <xf numFmtId="0" fontId="24" fillId="0" borderId="3" xfId="4" applyFont="1" applyBorder="1" applyAlignment="1">
      <alignment horizontal="center" vertical="center" shrinkToFit="1"/>
    </xf>
    <xf numFmtId="0" fontId="24" fillId="0" borderId="4" xfId="4" applyFont="1" applyBorder="1" applyAlignment="1">
      <alignment horizontal="center" vertical="center" shrinkToFit="1"/>
    </xf>
    <xf numFmtId="0" fontId="24" fillId="0" borderId="3" xfId="4" applyFont="1" applyBorder="1" applyAlignment="1">
      <alignment horizontal="left" vertical="center" shrinkToFit="1"/>
    </xf>
    <xf numFmtId="0" fontId="24" fillId="0" borderId="4" xfId="4" applyFont="1" applyBorder="1" applyAlignment="1">
      <alignment horizontal="left" vertical="center" shrinkToFit="1"/>
    </xf>
    <xf numFmtId="0" fontId="23" fillId="0" borderId="7" xfId="4" applyFont="1" applyFill="1" applyBorder="1" applyAlignment="1" applyProtection="1">
      <alignment horizontal="center" vertical="center"/>
      <protection locked="0"/>
    </xf>
    <xf numFmtId="0" fontId="23" fillId="0" borderId="12" xfId="4" applyBorder="1" applyAlignment="1" applyProtection="1">
      <alignment horizontal="center" vertical="center"/>
      <protection locked="0"/>
    </xf>
    <xf numFmtId="0" fontId="23" fillId="0" borderId="11" xfId="4"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8" fillId="0" borderId="0" xfId="0" applyFont="1" applyAlignment="1">
      <alignment horizontal="center" vertical="center"/>
    </xf>
    <xf numFmtId="0" fontId="13" fillId="0" borderId="19"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6" fillId="0" borderId="0" xfId="0" applyFont="1" applyAlignment="1">
      <alignment horizontal="center" vertical="center" wrapText="1"/>
    </xf>
    <xf numFmtId="0"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8" xfId="0" applyNumberFormat="1" applyFont="1" applyBorder="1" applyAlignment="1">
      <alignment horizontal="center" vertical="center"/>
    </xf>
    <xf numFmtId="0" fontId="11" fillId="0" borderId="8" xfId="0" applyFont="1" applyBorder="1" applyAlignment="1">
      <alignment vertical="center"/>
    </xf>
    <xf numFmtId="0" fontId="11" fillId="0" borderId="0" xfId="0" applyNumberFormat="1" applyFont="1" applyAlignment="1">
      <alignment horizontal="center" vertical="center"/>
    </xf>
    <xf numFmtId="0" fontId="23" fillId="0" borderId="0" xfId="4" applyProtection="1">
      <alignment vertical="center"/>
      <protection locked="0"/>
    </xf>
    <xf numFmtId="0" fontId="4" fillId="0" borderId="0" xfId="4" applyFont="1" applyBorder="1">
      <alignment vertical="center"/>
    </xf>
    <xf numFmtId="0" fontId="4" fillId="0" borderId="0" xfId="4" applyFont="1" applyBorder="1" applyAlignment="1">
      <alignment horizontal="center" vertical="center"/>
    </xf>
    <xf numFmtId="0" fontId="23" fillId="0" borderId="31" xfId="4" applyFont="1" applyFill="1" applyBorder="1" applyAlignment="1">
      <alignment horizontal="center" vertical="center"/>
    </xf>
    <xf numFmtId="0" fontId="23" fillId="0" borderId="23" xfId="4" applyFont="1" applyFill="1" applyBorder="1" applyAlignment="1" applyProtection="1">
      <alignment horizontal="center" vertical="center"/>
      <protection locked="0"/>
    </xf>
    <xf numFmtId="0" fontId="24" fillId="0" borderId="32" xfId="4" applyFont="1" applyFill="1" applyBorder="1" applyAlignment="1">
      <alignment horizontal="center" vertical="center" shrinkToFit="1"/>
    </xf>
    <xf numFmtId="0" fontId="24" fillId="0" borderId="33" xfId="4" applyFont="1" applyBorder="1" applyAlignment="1">
      <alignment horizontal="center" vertical="center" shrinkToFit="1"/>
    </xf>
    <xf numFmtId="0" fontId="24" fillId="0" borderId="28" xfId="4" applyFont="1" applyBorder="1" applyAlignment="1">
      <alignment horizontal="center" vertical="center" shrinkToFit="1"/>
    </xf>
    <xf numFmtId="0" fontId="24" fillId="0" borderId="34" xfId="4" applyFont="1" applyFill="1" applyBorder="1" applyAlignment="1">
      <alignment horizontal="center" vertical="center"/>
    </xf>
    <xf numFmtId="0" fontId="24" fillId="0" borderId="35" xfId="4" applyFont="1" applyFill="1" applyBorder="1" applyAlignment="1">
      <alignment horizontal="center" vertical="center"/>
    </xf>
    <xf numFmtId="0" fontId="24" fillId="0" borderId="36" xfId="4" applyFont="1" applyFill="1" applyBorder="1" applyAlignment="1">
      <alignment horizontal="center" vertical="center"/>
    </xf>
    <xf numFmtId="0" fontId="24" fillId="0" borderId="37" xfId="4" applyFont="1" applyFill="1" applyBorder="1" applyAlignment="1">
      <alignment horizontal="center" vertical="center"/>
    </xf>
    <xf numFmtId="0" fontId="23" fillId="0" borderId="38" xfId="4" applyFill="1" applyBorder="1" applyAlignment="1">
      <alignment horizontal="center" vertical="center"/>
    </xf>
    <xf numFmtId="0" fontId="23" fillId="0" borderId="27" xfId="4" applyFont="1" applyFill="1" applyBorder="1" applyAlignment="1" applyProtection="1">
      <alignment horizontal="center" vertical="center"/>
      <protection locked="0"/>
    </xf>
    <xf numFmtId="0" fontId="23" fillId="0" borderId="30" xfId="4" applyBorder="1" applyAlignment="1" applyProtection="1">
      <alignment horizontal="center" vertical="center"/>
      <protection locked="0"/>
    </xf>
    <xf numFmtId="0" fontId="23" fillId="0" borderId="21" xfId="4" applyBorder="1" applyAlignment="1" applyProtection="1">
      <alignment horizontal="center" vertical="center"/>
      <protection locked="0"/>
    </xf>
    <xf numFmtId="0" fontId="23" fillId="0" borderId="39" xfId="4" applyFill="1" applyBorder="1" applyAlignment="1">
      <alignment horizontal="center" vertical="center"/>
    </xf>
    <xf numFmtId="0" fontId="23" fillId="0" borderId="40" xfId="4" applyFill="1" applyBorder="1" applyAlignment="1">
      <alignment horizontal="center" vertical="center"/>
    </xf>
    <xf numFmtId="0" fontId="23" fillId="0" borderId="20" xfId="4" applyFill="1" applyBorder="1" applyAlignment="1">
      <alignment horizontal="center" vertical="center"/>
    </xf>
    <xf numFmtId="0" fontId="23" fillId="0" borderId="41" xfId="4" applyFill="1" applyBorder="1" applyAlignment="1">
      <alignment horizontal="center" vertical="center"/>
    </xf>
    <xf numFmtId="0" fontId="23" fillId="0" borderId="42" xfId="4" applyFill="1" applyBorder="1" applyAlignment="1">
      <alignment horizontal="center" vertical="center"/>
    </xf>
    <xf numFmtId="0" fontId="23" fillId="0" borderId="43" xfId="4" applyBorder="1" applyAlignment="1">
      <alignment horizontal="center" vertical="center" shrinkToFit="1"/>
    </xf>
    <xf numFmtId="0" fontId="4" fillId="0" borderId="44" xfId="4" applyFont="1" applyFill="1" applyBorder="1" applyAlignment="1">
      <alignment horizontal="center" vertical="center"/>
    </xf>
    <xf numFmtId="0" fontId="4" fillId="0" borderId="45" xfId="4" applyFont="1" applyFill="1" applyBorder="1" applyAlignment="1">
      <alignment horizontal="center" vertical="center"/>
    </xf>
    <xf numFmtId="0" fontId="4" fillId="0" borderId="46" xfId="4" applyFont="1" applyFill="1" applyBorder="1" applyAlignment="1">
      <alignment horizontal="center" vertical="center"/>
    </xf>
    <xf numFmtId="176" fontId="23" fillId="0" borderId="47" xfId="4" applyNumberFormat="1" applyFont="1" applyFill="1" applyBorder="1" applyAlignment="1">
      <alignment horizontal="center" vertical="center"/>
    </xf>
    <xf numFmtId="0" fontId="23" fillId="0" borderId="29" xfId="4" applyFont="1" applyBorder="1" applyAlignment="1">
      <alignment horizontal="center" vertical="center"/>
    </xf>
    <xf numFmtId="0" fontId="23" fillId="0" borderId="29" xfId="4" applyFont="1" applyFill="1" applyBorder="1" applyAlignment="1">
      <alignment horizontal="center" vertical="center"/>
    </xf>
    <xf numFmtId="0" fontId="23" fillId="0" borderId="48" xfId="4" applyBorder="1" applyAlignment="1" applyProtection="1">
      <alignment horizontal="center" vertical="center"/>
      <protection locked="0"/>
    </xf>
  </cellXfs>
  <cellStyles count="5">
    <cellStyle name="ハイパーリンク" xfId="1" builtinId="8" hidden="1"/>
    <cellStyle name="標準" xfId="0" builtinId="0"/>
    <cellStyle name="標準 2" xfId="3" xr:uid="{DC38ECD9-D901-4A4F-BA76-132519D524FE}"/>
    <cellStyle name="標準 3" xfId="4" xr:uid="{2AD09009-B6B7-DC47-8F5E-92D70917D37B}"/>
    <cellStyle name="表示済みのハイパーリンク" xfId="2"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85725</xdr:rowOff>
    </xdr:from>
    <xdr:to>
      <xdr:col>9</xdr:col>
      <xdr:colOff>76200</xdr:colOff>
      <xdr:row>9</xdr:row>
      <xdr:rowOff>76200</xdr:rowOff>
    </xdr:to>
    <xdr:pic>
      <xdr:nvPicPr>
        <xdr:cNvPr id="2" name="Picture 9" descr="msotw9_temp0">
          <a:extLst>
            <a:ext uri="{FF2B5EF4-FFF2-40B4-BE49-F238E27FC236}">
              <a16:creationId xmlns:a16="http://schemas.microsoft.com/office/drawing/2014/main" id="{40FE8EDE-30A4-C34B-911D-0D2340D183F7}"/>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1644650" y="1089025"/>
          <a:ext cx="717550" cy="650875"/>
        </a:xfrm>
        <a:prstGeom prst="rect">
          <a:avLst/>
        </a:prstGeom>
        <a:noFill/>
        <a:ln w="9525">
          <a:noFill/>
          <a:miter lim="800000"/>
          <a:headEnd/>
          <a:tailEnd/>
        </a:ln>
      </xdr:spPr>
    </xdr:pic>
    <xdr:clientData/>
  </xdr:twoCellAnchor>
  <xdr:twoCellAnchor>
    <xdr:from>
      <xdr:col>10</xdr:col>
      <xdr:colOff>91440</xdr:colOff>
      <xdr:row>10</xdr:row>
      <xdr:rowOff>104775</xdr:rowOff>
    </xdr:from>
    <xdr:to>
      <xdr:col>16</xdr:col>
      <xdr:colOff>62230</xdr:colOff>
      <xdr:row>14</xdr:row>
      <xdr:rowOff>85725</xdr:rowOff>
    </xdr:to>
    <xdr:pic>
      <xdr:nvPicPr>
        <xdr:cNvPr id="3" name="Picture 10" descr="msotw9_temp0">
          <a:extLst>
            <a:ext uri="{FF2B5EF4-FFF2-40B4-BE49-F238E27FC236}">
              <a16:creationId xmlns:a16="http://schemas.microsoft.com/office/drawing/2014/main" id="{27E53C2B-34E7-304E-9C53-DC8CDAD7D1C3}"/>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2542540" y="1933575"/>
          <a:ext cx="707390" cy="641350"/>
        </a:xfrm>
        <a:prstGeom prst="rect">
          <a:avLst/>
        </a:prstGeom>
        <a:noFill/>
        <a:ln w="9525">
          <a:noFill/>
          <a:miter lim="800000"/>
          <a:headEnd/>
          <a:tailEnd/>
        </a:ln>
      </xdr:spPr>
    </xdr:pic>
    <xdr:clientData/>
  </xdr:twoCellAnchor>
  <xdr:twoCellAnchor>
    <xdr:from>
      <xdr:col>17</xdr:col>
      <xdr:colOff>95250</xdr:colOff>
      <xdr:row>15</xdr:row>
      <xdr:rowOff>85725</xdr:rowOff>
    </xdr:from>
    <xdr:to>
      <xdr:col>23</xdr:col>
      <xdr:colOff>76200</xdr:colOff>
      <xdr:row>19</xdr:row>
      <xdr:rowOff>76200</xdr:rowOff>
    </xdr:to>
    <xdr:pic>
      <xdr:nvPicPr>
        <xdr:cNvPr id="4" name="Picture 11" descr="msotw9_temp0">
          <a:extLst>
            <a:ext uri="{FF2B5EF4-FFF2-40B4-BE49-F238E27FC236}">
              <a16:creationId xmlns:a16="http://schemas.microsoft.com/office/drawing/2014/main" id="{78D4F5C9-C7C3-9E41-99DE-4973F3E65CE5}"/>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3448050" y="2740025"/>
          <a:ext cx="717550" cy="650875"/>
        </a:xfrm>
        <a:prstGeom prst="rect">
          <a:avLst/>
        </a:prstGeom>
        <a:noFill/>
        <a:ln w="9525">
          <a:noFill/>
          <a:miter lim="800000"/>
          <a:headEnd/>
          <a:tailEnd/>
        </a:ln>
      </xdr:spPr>
    </xdr:pic>
    <xdr:clientData/>
  </xdr:twoCellAnchor>
  <xdr:twoCellAnchor>
    <xdr:from>
      <xdr:col>24</xdr:col>
      <xdr:colOff>95250</xdr:colOff>
      <xdr:row>20</xdr:row>
      <xdr:rowOff>85725</xdr:rowOff>
    </xdr:from>
    <xdr:to>
      <xdr:col>30</xdr:col>
      <xdr:colOff>76200</xdr:colOff>
      <xdr:row>24</xdr:row>
      <xdr:rowOff>76200</xdr:rowOff>
    </xdr:to>
    <xdr:pic>
      <xdr:nvPicPr>
        <xdr:cNvPr id="5" name="Picture 12" descr="msotw9_temp0">
          <a:extLst>
            <a:ext uri="{FF2B5EF4-FFF2-40B4-BE49-F238E27FC236}">
              <a16:creationId xmlns:a16="http://schemas.microsoft.com/office/drawing/2014/main" id="{3ABD8671-2C84-A446-8F7A-90D893ACA7CA}"/>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4349750" y="3565525"/>
          <a:ext cx="717550" cy="650875"/>
        </a:xfrm>
        <a:prstGeom prst="rect">
          <a:avLst/>
        </a:prstGeom>
        <a:noFill/>
        <a:ln w="9525">
          <a:noFill/>
          <a:miter lim="800000"/>
          <a:headEnd/>
          <a:tailEnd/>
        </a:ln>
      </xdr:spPr>
    </xdr:pic>
    <xdr:clientData/>
  </xdr:twoCellAnchor>
  <xdr:twoCellAnchor>
    <xdr:from>
      <xdr:col>31</xdr:col>
      <xdr:colOff>95250</xdr:colOff>
      <xdr:row>25</xdr:row>
      <xdr:rowOff>85725</xdr:rowOff>
    </xdr:from>
    <xdr:to>
      <xdr:col>37</xdr:col>
      <xdr:colOff>76200</xdr:colOff>
      <xdr:row>29</xdr:row>
      <xdr:rowOff>76200</xdr:rowOff>
    </xdr:to>
    <xdr:pic>
      <xdr:nvPicPr>
        <xdr:cNvPr id="6" name="Picture 13" descr="msotw9_temp0">
          <a:extLst>
            <a:ext uri="{FF2B5EF4-FFF2-40B4-BE49-F238E27FC236}">
              <a16:creationId xmlns:a16="http://schemas.microsoft.com/office/drawing/2014/main" id="{D6E620A3-739C-7E44-9142-55B74F001082}"/>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5251450" y="4391025"/>
          <a:ext cx="730250" cy="650875"/>
        </a:xfrm>
        <a:prstGeom prst="rect">
          <a:avLst/>
        </a:prstGeom>
        <a:noFill/>
        <a:ln w="9525">
          <a:noFill/>
          <a:miter lim="800000"/>
          <a:headEnd/>
          <a:tailEnd/>
        </a:ln>
      </xdr:spPr>
    </xdr:pic>
    <xdr:clientData/>
  </xdr:twoCellAnchor>
  <xdr:twoCellAnchor>
    <xdr:from>
      <xdr:col>38</xdr:col>
      <xdr:colOff>95250</xdr:colOff>
      <xdr:row>30</xdr:row>
      <xdr:rowOff>85725</xdr:rowOff>
    </xdr:from>
    <xdr:to>
      <xdr:col>44</xdr:col>
      <xdr:colOff>76200</xdr:colOff>
      <xdr:row>34</xdr:row>
      <xdr:rowOff>76200</xdr:rowOff>
    </xdr:to>
    <xdr:pic>
      <xdr:nvPicPr>
        <xdr:cNvPr id="7" name="Picture 14" descr="msotw9_temp0">
          <a:extLst>
            <a:ext uri="{FF2B5EF4-FFF2-40B4-BE49-F238E27FC236}">
              <a16:creationId xmlns:a16="http://schemas.microsoft.com/office/drawing/2014/main" id="{C681960E-C28E-0F47-B07D-9A96EEECB318}"/>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6165850" y="5216525"/>
          <a:ext cx="717550" cy="650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85725</xdr:rowOff>
    </xdr:from>
    <xdr:to>
      <xdr:col>9</xdr:col>
      <xdr:colOff>76200</xdr:colOff>
      <xdr:row>9</xdr:row>
      <xdr:rowOff>76200</xdr:rowOff>
    </xdr:to>
    <xdr:pic>
      <xdr:nvPicPr>
        <xdr:cNvPr id="2" name="Picture 9" descr="msotw9_temp0">
          <a:extLst>
            <a:ext uri="{FF2B5EF4-FFF2-40B4-BE49-F238E27FC236}">
              <a16:creationId xmlns:a16="http://schemas.microsoft.com/office/drawing/2014/main" id="{77525DD9-9BB3-EA47-8D83-0EE14DD2CBDE}"/>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1644650" y="1089025"/>
          <a:ext cx="692150" cy="650875"/>
        </a:xfrm>
        <a:prstGeom prst="rect">
          <a:avLst/>
        </a:prstGeom>
        <a:noFill/>
        <a:ln w="9525">
          <a:noFill/>
          <a:miter lim="800000"/>
          <a:headEnd/>
          <a:tailEnd/>
        </a:ln>
      </xdr:spPr>
    </xdr:pic>
    <xdr:clientData/>
  </xdr:twoCellAnchor>
  <xdr:twoCellAnchor>
    <xdr:from>
      <xdr:col>10</xdr:col>
      <xdr:colOff>91440</xdr:colOff>
      <xdr:row>10</xdr:row>
      <xdr:rowOff>104775</xdr:rowOff>
    </xdr:from>
    <xdr:to>
      <xdr:col>16</xdr:col>
      <xdr:colOff>62230</xdr:colOff>
      <xdr:row>14</xdr:row>
      <xdr:rowOff>85725</xdr:rowOff>
    </xdr:to>
    <xdr:pic>
      <xdr:nvPicPr>
        <xdr:cNvPr id="3" name="Picture 10" descr="msotw9_temp0">
          <a:extLst>
            <a:ext uri="{FF2B5EF4-FFF2-40B4-BE49-F238E27FC236}">
              <a16:creationId xmlns:a16="http://schemas.microsoft.com/office/drawing/2014/main" id="{8AE7E4EE-D376-A446-BD4C-130C2425550D}"/>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2517140" y="1933575"/>
          <a:ext cx="681990" cy="641350"/>
        </a:xfrm>
        <a:prstGeom prst="rect">
          <a:avLst/>
        </a:prstGeom>
        <a:noFill/>
        <a:ln w="9525">
          <a:noFill/>
          <a:miter lim="800000"/>
          <a:headEnd/>
          <a:tailEnd/>
        </a:ln>
      </xdr:spPr>
    </xdr:pic>
    <xdr:clientData/>
  </xdr:twoCellAnchor>
  <xdr:twoCellAnchor>
    <xdr:from>
      <xdr:col>17</xdr:col>
      <xdr:colOff>95250</xdr:colOff>
      <xdr:row>15</xdr:row>
      <xdr:rowOff>85725</xdr:rowOff>
    </xdr:from>
    <xdr:to>
      <xdr:col>23</xdr:col>
      <xdr:colOff>76200</xdr:colOff>
      <xdr:row>19</xdr:row>
      <xdr:rowOff>76200</xdr:rowOff>
    </xdr:to>
    <xdr:pic>
      <xdr:nvPicPr>
        <xdr:cNvPr id="4" name="Picture 11" descr="msotw9_temp0">
          <a:extLst>
            <a:ext uri="{FF2B5EF4-FFF2-40B4-BE49-F238E27FC236}">
              <a16:creationId xmlns:a16="http://schemas.microsoft.com/office/drawing/2014/main" id="{2A8AE083-4416-414D-AFAE-95FE69877D10}"/>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3397250" y="2740025"/>
          <a:ext cx="692150" cy="650875"/>
        </a:xfrm>
        <a:prstGeom prst="rect">
          <a:avLst/>
        </a:prstGeom>
        <a:noFill/>
        <a:ln w="9525">
          <a:noFill/>
          <a:miter lim="800000"/>
          <a:headEnd/>
          <a:tailEnd/>
        </a:ln>
      </xdr:spPr>
    </xdr:pic>
    <xdr:clientData/>
  </xdr:twoCellAnchor>
  <xdr:twoCellAnchor>
    <xdr:from>
      <xdr:col>24</xdr:col>
      <xdr:colOff>95250</xdr:colOff>
      <xdr:row>20</xdr:row>
      <xdr:rowOff>85725</xdr:rowOff>
    </xdr:from>
    <xdr:to>
      <xdr:col>30</xdr:col>
      <xdr:colOff>76200</xdr:colOff>
      <xdr:row>24</xdr:row>
      <xdr:rowOff>76200</xdr:rowOff>
    </xdr:to>
    <xdr:pic>
      <xdr:nvPicPr>
        <xdr:cNvPr id="5" name="Picture 12" descr="msotw9_temp0">
          <a:extLst>
            <a:ext uri="{FF2B5EF4-FFF2-40B4-BE49-F238E27FC236}">
              <a16:creationId xmlns:a16="http://schemas.microsoft.com/office/drawing/2014/main" id="{BEC2AD2D-445E-B144-90BF-AC15FB0D691A}"/>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4273550" y="3565525"/>
          <a:ext cx="692150" cy="650875"/>
        </a:xfrm>
        <a:prstGeom prst="rect">
          <a:avLst/>
        </a:prstGeom>
        <a:noFill/>
        <a:ln w="9525">
          <a:noFill/>
          <a:miter lim="800000"/>
          <a:headEnd/>
          <a:tailEnd/>
        </a:ln>
      </xdr:spPr>
    </xdr:pic>
    <xdr:clientData/>
  </xdr:twoCellAnchor>
  <xdr:twoCellAnchor>
    <xdr:from>
      <xdr:col>31</xdr:col>
      <xdr:colOff>95250</xdr:colOff>
      <xdr:row>25</xdr:row>
      <xdr:rowOff>85725</xdr:rowOff>
    </xdr:from>
    <xdr:to>
      <xdr:col>37</xdr:col>
      <xdr:colOff>76200</xdr:colOff>
      <xdr:row>29</xdr:row>
      <xdr:rowOff>76200</xdr:rowOff>
    </xdr:to>
    <xdr:pic>
      <xdr:nvPicPr>
        <xdr:cNvPr id="6" name="Picture 13" descr="msotw9_temp0">
          <a:extLst>
            <a:ext uri="{FF2B5EF4-FFF2-40B4-BE49-F238E27FC236}">
              <a16:creationId xmlns:a16="http://schemas.microsoft.com/office/drawing/2014/main" id="{C90EEB90-E793-6042-91F3-980F8C5DCE85}"/>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5149850" y="4391025"/>
          <a:ext cx="692150" cy="650875"/>
        </a:xfrm>
        <a:prstGeom prst="rect">
          <a:avLst/>
        </a:prstGeom>
        <a:noFill/>
        <a:ln w="9525">
          <a:noFill/>
          <a:miter lim="800000"/>
          <a:headEnd/>
          <a:tailEnd/>
        </a:ln>
      </xdr:spPr>
    </xdr:pic>
    <xdr:clientData/>
  </xdr:twoCellAnchor>
  <xdr:twoCellAnchor>
    <xdr:from>
      <xdr:col>38</xdr:col>
      <xdr:colOff>95250</xdr:colOff>
      <xdr:row>30</xdr:row>
      <xdr:rowOff>85725</xdr:rowOff>
    </xdr:from>
    <xdr:to>
      <xdr:col>44</xdr:col>
      <xdr:colOff>76200</xdr:colOff>
      <xdr:row>34</xdr:row>
      <xdr:rowOff>76200</xdr:rowOff>
    </xdr:to>
    <xdr:pic>
      <xdr:nvPicPr>
        <xdr:cNvPr id="7" name="Picture 14" descr="msotw9_temp0">
          <a:extLst>
            <a:ext uri="{FF2B5EF4-FFF2-40B4-BE49-F238E27FC236}">
              <a16:creationId xmlns:a16="http://schemas.microsoft.com/office/drawing/2014/main" id="{9D8E3DF9-7AC6-F943-BC6D-B9141D2408BD}"/>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6026150" y="5216525"/>
          <a:ext cx="692150" cy="6508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95250</xdr:colOff>
      <xdr:row>5</xdr:row>
      <xdr:rowOff>85725</xdr:rowOff>
    </xdr:from>
    <xdr:to>
      <xdr:col>9</xdr:col>
      <xdr:colOff>76200</xdr:colOff>
      <xdr:row>9</xdr:row>
      <xdr:rowOff>76200</xdr:rowOff>
    </xdr:to>
    <xdr:pic>
      <xdr:nvPicPr>
        <xdr:cNvPr id="2" name="Picture 9" descr="msotw9_temp0">
          <a:extLst>
            <a:ext uri="{FF2B5EF4-FFF2-40B4-BE49-F238E27FC236}">
              <a16:creationId xmlns:a16="http://schemas.microsoft.com/office/drawing/2014/main" id="{F054EC64-744E-F648-99A1-5056675A5988}"/>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1644650" y="1089025"/>
          <a:ext cx="717550" cy="650875"/>
        </a:xfrm>
        <a:prstGeom prst="rect">
          <a:avLst/>
        </a:prstGeom>
        <a:noFill/>
        <a:ln w="9525">
          <a:noFill/>
          <a:miter lim="800000"/>
          <a:headEnd/>
          <a:tailEnd/>
        </a:ln>
      </xdr:spPr>
    </xdr:pic>
    <xdr:clientData/>
  </xdr:twoCellAnchor>
  <xdr:twoCellAnchor>
    <xdr:from>
      <xdr:col>10</xdr:col>
      <xdr:colOff>91440</xdr:colOff>
      <xdr:row>10</xdr:row>
      <xdr:rowOff>104775</xdr:rowOff>
    </xdr:from>
    <xdr:to>
      <xdr:col>16</xdr:col>
      <xdr:colOff>62230</xdr:colOff>
      <xdr:row>14</xdr:row>
      <xdr:rowOff>85725</xdr:rowOff>
    </xdr:to>
    <xdr:pic>
      <xdr:nvPicPr>
        <xdr:cNvPr id="3" name="Picture 10" descr="msotw9_temp0">
          <a:extLst>
            <a:ext uri="{FF2B5EF4-FFF2-40B4-BE49-F238E27FC236}">
              <a16:creationId xmlns:a16="http://schemas.microsoft.com/office/drawing/2014/main" id="{2A0AE48D-968D-2449-ACBB-57D4F5FBB410}"/>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2542540" y="1933575"/>
          <a:ext cx="707390" cy="641350"/>
        </a:xfrm>
        <a:prstGeom prst="rect">
          <a:avLst/>
        </a:prstGeom>
        <a:noFill/>
        <a:ln w="9525">
          <a:noFill/>
          <a:miter lim="800000"/>
          <a:headEnd/>
          <a:tailEnd/>
        </a:ln>
      </xdr:spPr>
    </xdr:pic>
    <xdr:clientData/>
  </xdr:twoCellAnchor>
  <xdr:twoCellAnchor>
    <xdr:from>
      <xdr:col>17</xdr:col>
      <xdr:colOff>95250</xdr:colOff>
      <xdr:row>15</xdr:row>
      <xdr:rowOff>85725</xdr:rowOff>
    </xdr:from>
    <xdr:to>
      <xdr:col>23</xdr:col>
      <xdr:colOff>76200</xdr:colOff>
      <xdr:row>19</xdr:row>
      <xdr:rowOff>76200</xdr:rowOff>
    </xdr:to>
    <xdr:pic>
      <xdr:nvPicPr>
        <xdr:cNvPr id="4" name="Picture 11" descr="msotw9_temp0">
          <a:extLst>
            <a:ext uri="{FF2B5EF4-FFF2-40B4-BE49-F238E27FC236}">
              <a16:creationId xmlns:a16="http://schemas.microsoft.com/office/drawing/2014/main" id="{41964F37-6112-B741-804B-4D35C1FD91A6}"/>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3448050" y="2740025"/>
          <a:ext cx="717550" cy="650875"/>
        </a:xfrm>
        <a:prstGeom prst="rect">
          <a:avLst/>
        </a:prstGeom>
        <a:noFill/>
        <a:ln w="9525">
          <a:noFill/>
          <a:miter lim="800000"/>
          <a:headEnd/>
          <a:tailEnd/>
        </a:ln>
      </xdr:spPr>
    </xdr:pic>
    <xdr:clientData/>
  </xdr:twoCellAnchor>
  <xdr:twoCellAnchor>
    <xdr:from>
      <xdr:col>24</xdr:col>
      <xdr:colOff>95250</xdr:colOff>
      <xdr:row>20</xdr:row>
      <xdr:rowOff>85725</xdr:rowOff>
    </xdr:from>
    <xdr:to>
      <xdr:col>30</xdr:col>
      <xdr:colOff>76200</xdr:colOff>
      <xdr:row>24</xdr:row>
      <xdr:rowOff>76200</xdr:rowOff>
    </xdr:to>
    <xdr:pic>
      <xdr:nvPicPr>
        <xdr:cNvPr id="5" name="Picture 12" descr="msotw9_temp0">
          <a:extLst>
            <a:ext uri="{FF2B5EF4-FFF2-40B4-BE49-F238E27FC236}">
              <a16:creationId xmlns:a16="http://schemas.microsoft.com/office/drawing/2014/main" id="{ADBF1724-7EED-2E4F-982B-F3CF644D5656}"/>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4349750" y="3565525"/>
          <a:ext cx="717550" cy="650875"/>
        </a:xfrm>
        <a:prstGeom prst="rect">
          <a:avLst/>
        </a:prstGeom>
        <a:noFill/>
        <a:ln w="9525">
          <a:noFill/>
          <a:miter lim="800000"/>
          <a:headEnd/>
          <a:tailEnd/>
        </a:ln>
      </xdr:spPr>
    </xdr:pic>
    <xdr:clientData/>
  </xdr:twoCellAnchor>
  <xdr:twoCellAnchor>
    <xdr:from>
      <xdr:col>31</xdr:col>
      <xdr:colOff>95250</xdr:colOff>
      <xdr:row>25</xdr:row>
      <xdr:rowOff>85725</xdr:rowOff>
    </xdr:from>
    <xdr:to>
      <xdr:col>37</xdr:col>
      <xdr:colOff>76200</xdr:colOff>
      <xdr:row>29</xdr:row>
      <xdr:rowOff>76200</xdr:rowOff>
    </xdr:to>
    <xdr:pic>
      <xdr:nvPicPr>
        <xdr:cNvPr id="6" name="Picture 13" descr="msotw9_temp0">
          <a:extLst>
            <a:ext uri="{FF2B5EF4-FFF2-40B4-BE49-F238E27FC236}">
              <a16:creationId xmlns:a16="http://schemas.microsoft.com/office/drawing/2014/main" id="{FAC6AFE7-E8AD-1541-8D56-F22E2AC45E80}"/>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5251450" y="4391025"/>
          <a:ext cx="717550" cy="650875"/>
        </a:xfrm>
        <a:prstGeom prst="rect">
          <a:avLst/>
        </a:prstGeom>
        <a:noFill/>
        <a:ln w="9525">
          <a:noFill/>
          <a:miter lim="800000"/>
          <a:headEnd/>
          <a:tailEnd/>
        </a:ln>
      </xdr:spPr>
    </xdr:pic>
    <xdr:clientData/>
  </xdr:twoCellAnchor>
  <xdr:twoCellAnchor>
    <xdr:from>
      <xdr:col>38</xdr:col>
      <xdr:colOff>95250</xdr:colOff>
      <xdr:row>30</xdr:row>
      <xdr:rowOff>85725</xdr:rowOff>
    </xdr:from>
    <xdr:to>
      <xdr:col>44</xdr:col>
      <xdr:colOff>76200</xdr:colOff>
      <xdr:row>34</xdr:row>
      <xdr:rowOff>76200</xdr:rowOff>
    </xdr:to>
    <xdr:pic>
      <xdr:nvPicPr>
        <xdr:cNvPr id="7" name="Picture 14" descr="msotw9_temp0">
          <a:extLst>
            <a:ext uri="{FF2B5EF4-FFF2-40B4-BE49-F238E27FC236}">
              <a16:creationId xmlns:a16="http://schemas.microsoft.com/office/drawing/2014/main" id="{E49B60DF-FAF2-B14D-9E43-2FB7C2C292D3}"/>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6153150" y="5216525"/>
          <a:ext cx="717550" cy="650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95250</xdr:colOff>
      <xdr:row>5</xdr:row>
      <xdr:rowOff>85725</xdr:rowOff>
    </xdr:from>
    <xdr:to>
      <xdr:col>9</xdr:col>
      <xdr:colOff>76200</xdr:colOff>
      <xdr:row>9</xdr:row>
      <xdr:rowOff>76200</xdr:rowOff>
    </xdr:to>
    <xdr:pic>
      <xdr:nvPicPr>
        <xdr:cNvPr id="2" name="Picture 1" descr="msotw9_temp0">
          <a:extLst>
            <a:ext uri="{FF2B5EF4-FFF2-40B4-BE49-F238E27FC236}">
              <a16:creationId xmlns:a16="http://schemas.microsoft.com/office/drawing/2014/main" id="{E11198F7-BD30-4B4C-911A-6BD7528536E2}"/>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1644650" y="1089025"/>
          <a:ext cx="692150" cy="650875"/>
        </a:xfrm>
        <a:prstGeom prst="rect">
          <a:avLst/>
        </a:prstGeom>
        <a:noFill/>
        <a:ln w="9525">
          <a:noFill/>
          <a:miter lim="800000"/>
          <a:headEnd/>
          <a:tailEnd/>
        </a:ln>
      </xdr:spPr>
    </xdr:pic>
    <xdr:clientData/>
  </xdr:twoCellAnchor>
  <xdr:twoCellAnchor>
    <xdr:from>
      <xdr:col>11</xdr:col>
      <xdr:colOff>0</xdr:colOff>
      <xdr:row>10</xdr:row>
      <xdr:rowOff>104775</xdr:rowOff>
    </xdr:from>
    <xdr:to>
      <xdr:col>16</xdr:col>
      <xdr:colOff>133350</xdr:colOff>
      <xdr:row>14</xdr:row>
      <xdr:rowOff>85725</xdr:rowOff>
    </xdr:to>
    <xdr:pic>
      <xdr:nvPicPr>
        <xdr:cNvPr id="3" name="Picture 2" descr="msotw9_temp0">
          <a:extLst>
            <a:ext uri="{FF2B5EF4-FFF2-40B4-BE49-F238E27FC236}">
              <a16:creationId xmlns:a16="http://schemas.microsoft.com/office/drawing/2014/main" id="{C5BDA9F2-2CFF-1E49-A031-B5977797C008}"/>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2590800" y="1933575"/>
          <a:ext cx="679450" cy="641350"/>
        </a:xfrm>
        <a:prstGeom prst="rect">
          <a:avLst/>
        </a:prstGeom>
        <a:noFill/>
        <a:ln w="9525">
          <a:noFill/>
          <a:miter lim="800000"/>
          <a:headEnd/>
          <a:tailEnd/>
        </a:ln>
      </xdr:spPr>
    </xdr:pic>
    <xdr:clientData/>
  </xdr:twoCellAnchor>
  <xdr:twoCellAnchor>
    <xdr:from>
      <xdr:col>17</xdr:col>
      <xdr:colOff>95250</xdr:colOff>
      <xdr:row>15</xdr:row>
      <xdr:rowOff>85725</xdr:rowOff>
    </xdr:from>
    <xdr:to>
      <xdr:col>23</xdr:col>
      <xdr:colOff>76200</xdr:colOff>
      <xdr:row>19</xdr:row>
      <xdr:rowOff>76200</xdr:rowOff>
    </xdr:to>
    <xdr:pic>
      <xdr:nvPicPr>
        <xdr:cNvPr id="4" name="Picture 3" descr="msotw9_temp0">
          <a:extLst>
            <a:ext uri="{FF2B5EF4-FFF2-40B4-BE49-F238E27FC236}">
              <a16:creationId xmlns:a16="http://schemas.microsoft.com/office/drawing/2014/main" id="{FBCC527A-E35E-4C41-8C3A-B9419C0B42CC}"/>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3397250" y="2740025"/>
          <a:ext cx="692150" cy="650875"/>
        </a:xfrm>
        <a:prstGeom prst="rect">
          <a:avLst/>
        </a:prstGeom>
        <a:noFill/>
        <a:ln w="9525">
          <a:noFill/>
          <a:miter lim="800000"/>
          <a:headEnd/>
          <a:tailEnd/>
        </a:ln>
      </xdr:spPr>
    </xdr:pic>
    <xdr:clientData/>
  </xdr:twoCellAnchor>
  <xdr:twoCellAnchor>
    <xdr:from>
      <xdr:col>24</xdr:col>
      <xdr:colOff>95250</xdr:colOff>
      <xdr:row>20</xdr:row>
      <xdr:rowOff>85725</xdr:rowOff>
    </xdr:from>
    <xdr:to>
      <xdr:col>30</xdr:col>
      <xdr:colOff>76200</xdr:colOff>
      <xdr:row>24</xdr:row>
      <xdr:rowOff>76200</xdr:rowOff>
    </xdr:to>
    <xdr:pic>
      <xdr:nvPicPr>
        <xdr:cNvPr id="5" name="Picture 4" descr="msotw9_temp0">
          <a:extLst>
            <a:ext uri="{FF2B5EF4-FFF2-40B4-BE49-F238E27FC236}">
              <a16:creationId xmlns:a16="http://schemas.microsoft.com/office/drawing/2014/main" id="{E89059D6-6310-F145-9D19-7B5B09B0E884}"/>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4273550" y="3565525"/>
          <a:ext cx="692150" cy="650875"/>
        </a:xfrm>
        <a:prstGeom prst="rect">
          <a:avLst/>
        </a:prstGeom>
        <a:noFill/>
        <a:ln w="9525">
          <a:noFill/>
          <a:miter lim="800000"/>
          <a:headEnd/>
          <a:tailEnd/>
        </a:ln>
      </xdr:spPr>
    </xdr:pic>
    <xdr:clientData/>
  </xdr:twoCellAnchor>
  <xdr:twoCellAnchor>
    <xdr:from>
      <xdr:col>31</xdr:col>
      <xdr:colOff>95250</xdr:colOff>
      <xdr:row>25</xdr:row>
      <xdr:rowOff>85725</xdr:rowOff>
    </xdr:from>
    <xdr:to>
      <xdr:col>37</xdr:col>
      <xdr:colOff>76200</xdr:colOff>
      <xdr:row>29</xdr:row>
      <xdr:rowOff>76200</xdr:rowOff>
    </xdr:to>
    <xdr:pic>
      <xdr:nvPicPr>
        <xdr:cNvPr id="6" name="Picture 5" descr="msotw9_temp0">
          <a:extLst>
            <a:ext uri="{FF2B5EF4-FFF2-40B4-BE49-F238E27FC236}">
              <a16:creationId xmlns:a16="http://schemas.microsoft.com/office/drawing/2014/main" id="{B30D7657-0668-114B-814E-55913522F57E}"/>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5149850" y="4391025"/>
          <a:ext cx="692150" cy="650875"/>
        </a:xfrm>
        <a:prstGeom prst="rect">
          <a:avLst/>
        </a:prstGeom>
        <a:noFill/>
        <a:ln w="9525">
          <a:noFill/>
          <a:miter lim="800000"/>
          <a:headEnd/>
          <a:tailEnd/>
        </a:ln>
      </xdr:spPr>
    </xdr:pic>
    <xdr:clientData/>
  </xdr:twoCellAnchor>
  <xdr:twoCellAnchor>
    <xdr:from>
      <xdr:col>38</xdr:col>
      <xdr:colOff>0</xdr:colOff>
      <xdr:row>30</xdr:row>
      <xdr:rowOff>0</xdr:rowOff>
    </xdr:from>
    <xdr:to>
      <xdr:col>38</xdr:col>
      <xdr:colOff>0</xdr:colOff>
      <xdr:row>30</xdr:row>
      <xdr:rowOff>0</xdr:rowOff>
    </xdr:to>
    <xdr:pic>
      <xdr:nvPicPr>
        <xdr:cNvPr id="7" name="Picture 6" descr="msotw9_temp0">
          <a:extLst>
            <a:ext uri="{FF2B5EF4-FFF2-40B4-BE49-F238E27FC236}">
              <a16:creationId xmlns:a16="http://schemas.microsoft.com/office/drawing/2014/main" id="{37CDB46C-E0FF-7443-8D49-3D0CBAEB8F70}"/>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5930900" y="5130800"/>
          <a:ext cx="0" cy="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95250</xdr:colOff>
      <xdr:row>5</xdr:row>
      <xdr:rowOff>85725</xdr:rowOff>
    </xdr:from>
    <xdr:to>
      <xdr:col>9</xdr:col>
      <xdr:colOff>76200</xdr:colOff>
      <xdr:row>9</xdr:row>
      <xdr:rowOff>76200</xdr:rowOff>
    </xdr:to>
    <xdr:pic>
      <xdr:nvPicPr>
        <xdr:cNvPr id="2" name="Picture 1" descr="msotw9_temp0">
          <a:extLst>
            <a:ext uri="{FF2B5EF4-FFF2-40B4-BE49-F238E27FC236}">
              <a16:creationId xmlns:a16="http://schemas.microsoft.com/office/drawing/2014/main" id="{DA691ED6-FFC0-D44A-962F-99A98AD53C30}"/>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1644650" y="1089025"/>
          <a:ext cx="692150" cy="650875"/>
        </a:xfrm>
        <a:prstGeom prst="rect">
          <a:avLst/>
        </a:prstGeom>
        <a:noFill/>
        <a:ln w="9525">
          <a:noFill/>
          <a:miter lim="800000"/>
          <a:headEnd/>
          <a:tailEnd/>
        </a:ln>
      </xdr:spPr>
    </xdr:pic>
    <xdr:clientData/>
  </xdr:twoCellAnchor>
  <xdr:twoCellAnchor>
    <xdr:from>
      <xdr:col>11</xdr:col>
      <xdr:colOff>0</xdr:colOff>
      <xdr:row>10</xdr:row>
      <xdr:rowOff>104775</xdr:rowOff>
    </xdr:from>
    <xdr:to>
      <xdr:col>16</xdr:col>
      <xdr:colOff>133350</xdr:colOff>
      <xdr:row>14</xdr:row>
      <xdr:rowOff>85725</xdr:rowOff>
    </xdr:to>
    <xdr:pic>
      <xdr:nvPicPr>
        <xdr:cNvPr id="3" name="Picture 2" descr="msotw9_temp0">
          <a:extLst>
            <a:ext uri="{FF2B5EF4-FFF2-40B4-BE49-F238E27FC236}">
              <a16:creationId xmlns:a16="http://schemas.microsoft.com/office/drawing/2014/main" id="{E3EB09D0-C2C5-4543-A43C-C011C4787E01}"/>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2590800" y="1933575"/>
          <a:ext cx="679450" cy="641350"/>
        </a:xfrm>
        <a:prstGeom prst="rect">
          <a:avLst/>
        </a:prstGeom>
        <a:noFill/>
        <a:ln w="9525">
          <a:noFill/>
          <a:miter lim="800000"/>
          <a:headEnd/>
          <a:tailEnd/>
        </a:ln>
      </xdr:spPr>
    </xdr:pic>
    <xdr:clientData/>
  </xdr:twoCellAnchor>
  <xdr:twoCellAnchor>
    <xdr:from>
      <xdr:col>17</xdr:col>
      <xdr:colOff>95250</xdr:colOff>
      <xdr:row>15</xdr:row>
      <xdr:rowOff>85725</xdr:rowOff>
    </xdr:from>
    <xdr:to>
      <xdr:col>23</xdr:col>
      <xdr:colOff>76200</xdr:colOff>
      <xdr:row>19</xdr:row>
      <xdr:rowOff>76200</xdr:rowOff>
    </xdr:to>
    <xdr:pic>
      <xdr:nvPicPr>
        <xdr:cNvPr id="4" name="Picture 3" descr="msotw9_temp0">
          <a:extLst>
            <a:ext uri="{FF2B5EF4-FFF2-40B4-BE49-F238E27FC236}">
              <a16:creationId xmlns:a16="http://schemas.microsoft.com/office/drawing/2014/main" id="{582FACEC-BEA8-9447-8003-A68A8B13150A}"/>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3397250" y="2740025"/>
          <a:ext cx="692150" cy="650875"/>
        </a:xfrm>
        <a:prstGeom prst="rect">
          <a:avLst/>
        </a:prstGeom>
        <a:noFill/>
        <a:ln w="9525">
          <a:noFill/>
          <a:miter lim="800000"/>
          <a:headEnd/>
          <a:tailEnd/>
        </a:ln>
      </xdr:spPr>
    </xdr:pic>
    <xdr:clientData/>
  </xdr:twoCellAnchor>
  <xdr:twoCellAnchor>
    <xdr:from>
      <xdr:col>24</xdr:col>
      <xdr:colOff>95250</xdr:colOff>
      <xdr:row>20</xdr:row>
      <xdr:rowOff>85725</xdr:rowOff>
    </xdr:from>
    <xdr:to>
      <xdr:col>30</xdr:col>
      <xdr:colOff>76200</xdr:colOff>
      <xdr:row>24</xdr:row>
      <xdr:rowOff>76200</xdr:rowOff>
    </xdr:to>
    <xdr:pic>
      <xdr:nvPicPr>
        <xdr:cNvPr id="5" name="Picture 4" descr="msotw9_temp0">
          <a:extLst>
            <a:ext uri="{FF2B5EF4-FFF2-40B4-BE49-F238E27FC236}">
              <a16:creationId xmlns:a16="http://schemas.microsoft.com/office/drawing/2014/main" id="{77D1DFB2-5F0A-DA40-9B75-1B80CD19C9EB}"/>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4273550" y="3565525"/>
          <a:ext cx="692150" cy="650875"/>
        </a:xfrm>
        <a:prstGeom prst="rect">
          <a:avLst/>
        </a:prstGeom>
        <a:noFill/>
        <a:ln w="9525">
          <a:noFill/>
          <a:miter lim="800000"/>
          <a:headEnd/>
          <a:tailEnd/>
        </a:ln>
      </xdr:spPr>
    </xdr:pic>
    <xdr:clientData/>
  </xdr:twoCellAnchor>
  <xdr:twoCellAnchor>
    <xdr:from>
      <xdr:col>31</xdr:col>
      <xdr:colOff>95250</xdr:colOff>
      <xdr:row>25</xdr:row>
      <xdr:rowOff>85725</xdr:rowOff>
    </xdr:from>
    <xdr:to>
      <xdr:col>37</xdr:col>
      <xdr:colOff>76200</xdr:colOff>
      <xdr:row>29</xdr:row>
      <xdr:rowOff>76200</xdr:rowOff>
    </xdr:to>
    <xdr:pic>
      <xdr:nvPicPr>
        <xdr:cNvPr id="6" name="Picture 5" descr="msotw9_temp0">
          <a:extLst>
            <a:ext uri="{FF2B5EF4-FFF2-40B4-BE49-F238E27FC236}">
              <a16:creationId xmlns:a16="http://schemas.microsoft.com/office/drawing/2014/main" id="{43E6CFE5-DC5A-8E43-8DFB-38EEB449A97B}"/>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5149850" y="4391025"/>
          <a:ext cx="692150" cy="650875"/>
        </a:xfrm>
        <a:prstGeom prst="rect">
          <a:avLst/>
        </a:prstGeom>
        <a:noFill/>
        <a:ln w="9525">
          <a:noFill/>
          <a:miter lim="800000"/>
          <a:headEnd/>
          <a:tailEnd/>
        </a:ln>
      </xdr:spPr>
    </xdr:pic>
    <xdr:clientData/>
  </xdr:twoCellAnchor>
  <xdr:twoCellAnchor>
    <xdr:from>
      <xdr:col>38</xdr:col>
      <xdr:colOff>0</xdr:colOff>
      <xdr:row>30</xdr:row>
      <xdr:rowOff>0</xdr:rowOff>
    </xdr:from>
    <xdr:to>
      <xdr:col>38</xdr:col>
      <xdr:colOff>0</xdr:colOff>
      <xdr:row>30</xdr:row>
      <xdr:rowOff>0</xdr:rowOff>
    </xdr:to>
    <xdr:pic>
      <xdr:nvPicPr>
        <xdr:cNvPr id="7" name="Picture 6" descr="msotw9_temp0">
          <a:extLst>
            <a:ext uri="{FF2B5EF4-FFF2-40B4-BE49-F238E27FC236}">
              <a16:creationId xmlns:a16="http://schemas.microsoft.com/office/drawing/2014/main" id="{63E6BBDC-2077-374D-A98D-E51CE56C5CD1}"/>
            </a:ext>
          </a:extLst>
        </xdr:cNvPr>
        <xdr:cNvPicPr>
          <a:picLocks noChangeAspect="1" noChangeArrowheads="1"/>
        </xdr:cNvPicPr>
      </xdr:nvPicPr>
      <xdr:blipFill>
        <a:blip xmlns:r="http://schemas.openxmlformats.org/officeDocument/2006/relationships" r:embed="rId1">
          <a:lum contrast="20000"/>
        </a:blip>
        <a:srcRect/>
        <a:stretch>
          <a:fillRect/>
        </a:stretch>
      </xdr:blipFill>
      <xdr:spPr bwMode="auto">
        <a:xfrm>
          <a:off x="5930900" y="5130800"/>
          <a:ext cx="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536D-B703-4C48-8A5B-17EF4142D3A0}">
  <dimension ref="B1:AY37"/>
  <sheetViews>
    <sheetView zoomScale="110" zoomScaleNormal="110" workbookViewId="0">
      <selection activeCell="C37" sqref="C37"/>
    </sheetView>
  </sheetViews>
  <sheetFormatPr baseColWidth="10" defaultColWidth="7.6640625" defaultRowHeight="14"/>
  <cols>
    <col min="1" max="2" width="4" style="76" customWidth="1"/>
    <col min="3" max="3" width="12.33203125" style="76" customWidth="1"/>
    <col min="4" max="4" width="2.1640625" style="76" customWidth="1"/>
    <col min="5" max="5" width="2.1640625" style="76" hidden="1" customWidth="1"/>
    <col min="6" max="6" width="2.6640625" style="76" customWidth="1"/>
    <col min="7" max="7" width="2.1640625" style="76" customWidth="1"/>
    <col min="8" max="8" width="2.6640625" style="76" customWidth="1"/>
    <col min="9" max="9" width="2.1640625" style="76" hidden="1" customWidth="1"/>
    <col min="10" max="11" width="2.1640625" style="76" customWidth="1"/>
    <col min="12" max="12" width="2.1640625" style="76" hidden="1" customWidth="1"/>
    <col min="13" max="13" width="2.6640625" style="76" customWidth="1"/>
    <col min="14" max="14" width="2.1640625" style="76" customWidth="1"/>
    <col min="15" max="15" width="2.6640625" style="76" customWidth="1"/>
    <col min="16" max="16" width="2.1640625" style="76" hidden="1" customWidth="1"/>
    <col min="17" max="18" width="2.1640625" style="76" customWidth="1"/>
    <col min="19" max="19" width="2.1640625" style="76" hidden="1" customWidth="1"/>
    <col min="20" max="20" width="2.6640625" style="76" customWidth="1"/>
    <col min="21" max="21" width="2.1640625" style="76" customWidth="1"/>
    <col min="22" max="22" width="2.6640625" style="76" customWidth="1"/>
    <col min="23" max="23" width="2.1640625" style="76" hidden="1" customWidth="1"/>
    <col min="24" max="25" width="2.1640625" style="76" customWidth="1"/>
    <col min="26" max="26" width="2.1640625" style="76" hidden="1" customWidth="1"/>
    <col min="27" max="27" width="2.6640625" style="76" customWidth="1"/>
    <col min="28" max="28" width="2.1640625" style="76" customWidth="1"/>
    <col min="29" max="29" width="2.6640625" style="76" customWidth="1"/>
    <col min="30" max="30" width="2.1640625" style="76" hidden="1" customWidth="1"/>
    <col min="31" max="32" width="2.1640625" style="76" customWidth="1"/>
    <col min="33" max="33" width="0.1640625" style="76" customWidth="1"/>
    <col min="34" max="34" width="2.6640625" style="76" customWidth="1"/>
    <col min="35" max="35" width="2.1640625" style="76" customWidth="1"/>
    <col min="36" max="36" width="2.6640625" style="76" customWidth="1"/>
    <col min="37" max="37" width="2.1640625" style="76" hidden="1" customWidth="1"/>
    <col min="38" max="39" width="2.1640625" style="76" customWidth="1"/>
    <col min="40" max="40" width="2.1640625" style="76" hidden="1" customWidth="1"/>
    <col min="41" max="41" width="2.6640625" style="76" customWidth="1"/>
    <col min="42" max="42" width="2.1640625" style="76" customWidth="1"/>
    <col min="43" max="43" width="2.6640625" style="76" customWidth="1"/>
    <col min="44" max="44" width="2.1640625" style="76" hidden="1" customWidth="1"/>
    <col min="45" max="45" width="2.1640625" style="76" customWidth="1"/>
    <col min="46" max="47" width="3.6640625" style="76" customWidth="1"/>
    <col min="48" max="49" width="6.83203125" style="76" customWidth="1"/>
    <col min="50" max="50" width="3.83203125" style="76" customWidth="1"/>
    <col min="51" max="16384" width="7.6640625" style="76"/>
  </cols>
  <sheetData>
    <row r="1" spans="2:51" ht="19">
      <c r="B1" s="75" t="s">
        <v>166</v>
      </c>
    </row>
    <row r="2" spans="2:51">
      <c r="B2" s="77" t="s">
        <v>167</v>
      </c>
    </row>
    <row r="3" spans="2:51">
      <c r="B3" s="77" t="s">
        <v>170</v>
      </c>
    </row>
    <row r="5" spans="2:51" ht="18" customHeight="1">
      <c r="B5" s="79"/>
      <c r="C5" s="80" t="s">
        <v>3</v>
      </c>
      <c r="D5" s="130" t="str">
        <f>C8</f>
        <v>福岡教育大学</v>
      </c>
      <c r="E5" s="131"/>
      <c r="F5" s="131"/>
      <c r="G5" s="131"/>
      <c r="H5" s="131"/>
      <c r="I5" s="131"/>
      <c r="J5" s="132"/>
      <c r="K5" s="130" t="str">
        <f>C13</f>
        <v>鹿児島国際大学</v>
      </c>
      <c r="L5" s="131"/>
      <c r="M5" s="131"/>
      <c r="N5" s="131"/>
      <c r="O5" s="131"/>
      <c r="P5" s="131"/>
      <c r="Q5" s="132"/>
      <c r="R5" s="130" t="str">
        <f>C18</f>
        <v>名桜大学</v>
      </c>
      <c r="S5" s="131"/>
      <c r="T5" s="131"/>
      <c r="U5" s="131"/>
      <c r="V5" s="131"/>
      <c r="W5" s="131"/>
      <c r="X5" s="132"/>
      <c r="Y5" s="130" t="str">
        <f>C23</f>
        <v>沖縄国際大学</v>
      </c>
      <c r="Z5" s="131"/>
      <c r="AA5" s="131"/>
      <c r="AB5" s="131"/>
      <c r="AC5" s="131"/>
      <c r="AD5" s="131"/>
      <c r="AE5" s="132"/>
      <c r="AF5" s="130" t="str">
        <f>C28</f>
        <v>崇城大学</v>
      </c>
      <c r="AG5" s="131"/>
      <c r="AH5" s="131"/>
      <c r="AI5" s="131"/>
      <c r="AJ5" s="131"/>
      <c r="AK5" s="131"/>
      <c r="AL5" s="132"/>
      <c r="AM5" s="130" t="str">
        <f>C33</f>
        <v>北九州市立大学</v>
      </c>
      <c r="AN5" s="131"/>
      <c r="AO5" s="131"/>
      <c r="AP5" s="131"/>
      <c r="AQ5" s="131"/>
      <c r="AR5" s="131"/>
      <c r="AS5" s="132"/>
      <c r="AT5" s="81" t="s">
        <v>7</v>
      </c>
      <c r="AU5" s="82" t="s">
        <v>8</v>
      </c>
      <c r="AV5" s="107" t="s">
        <v>9</v>
      </c>
      <c r="AW5" s="108" t="s">
        <v>0</v>
      </c>
      <c r="AX5" s="83" t="s">
        <v>1</v>
      </c>
      <c r="AY5" s="84"/>
    </row>
    <row r="6" spans="2:51" ht="13" customHeight="1">
      <c r="B6" s="85"/>
      <c r="C6" s="114"/>
      <c r="D6" s="88"/>
      <c r="E6" s="88"/>
      <c r="F6" s="88"/>
      <c r="G6" s="88"/>
      <c r="H6" s="88"/>
      <c r="I6" s="88"/>
      <c r="J6" s="89"/>
      <c r="K6" s="87" t="str">
        <f>IF(OR(K8&gt;=2,Q8&gt;=2),IF(K8&gt;Q8,"○","●"),"-")</f>
        <v>●</v>
      </c>
      <c r="L6" s="88"/>
      <c r="M6" s="88"/>
      <c r="N6" s="88"/>
      <c r="O6" s="88"/>
      <c r="P6" s="88"/>
      <c r="Q6" s="89"/>
      <c r="R6" s="87" t="str">
        <f>IF(OR(R8&gt;=2,X8&gt;=2),IF(R8&gt;X8,"○","●"),"-")</f>
        <v>●</v>
      </c>
      <c r="S6" s="88"/>
      <c r="T6" s="88"/>
      <c r="U6" s="88"/>
      <c r="V6" s="88"/>
      <c r="W6" s="88"/>
      <c r="X6" s="89"/>
      <c r="Y6" s="87" t="str">
        <f>IF(OR(Y8&gt;=2,AE8&gt;=2),IF(Y8&gt;AE8,"○","●"),"-")</f>
        <v>●</v>
      </c>
      <c r="Z6" s="88"/>
      <c r="AA6" s="88"/>
      <c r="AB6" s="88"/>
      <c r="AC6" s="88"/>
      <c r="AD6" s="88"/>
      <c r="AE6" s="89"/>
      <c r="AF6" s="87" t="str">
        <f>IF(OR(AF8&gt;=2,AL8&gt;=2),IF(AF8&gt;AL8,"○","●"),"-")</f>
        <v>●</v>
      </c>
      <c r="AG6" s="88"/>
      <c r="AH6" s="88"/>
      <c r="AI6" s="88"/>
      <c r="AJ6" s="88"/>
      <c r="AK6" s="88"/>
      <c r="AL6" s="89"/>
      <c r="AM6" s="87" t="str">
        <f>IF(OR(AM8&gt;=2,AS8&gt;=2),IF(AM8&gt;AS8,"○","●"),"-")</f>
        <v>●</v>
      </c>
      <c r="AN6" s="88"/>
      <c r="AO6" s="88"/>
      <c r="AP6" s="88"/>
      <c r="AQ6" s="88"/>
      <c r="AR6" s="88"/>
      <c r="AS6" s="89"/>
      <c r="AT6" s="119">
        <f>COUNTIF(D6:AS6,"○")</f>
        <v>0</v>
      </c>
      <c r="AU6" s="119">
        <f>COUNTIF(D6:AS6,"●")</f>
        <v>5</v>
      </c>
      <c r="AV6" s="119">
        <f>D8+K8+R8+Y8+AF8+AM8</f>
        <v>1</v>
      </c>
      <c r="AW6" s="119">
        <f>J8+Q8+X8+AE8+AL8+AS8</f>
        <v>10</v>
      </c>
      <c r="AX6" s="123">
        <v>6</v>
      </c>
      <c r="AY6" s="84"/>
    </row>
    <row r="7" spans="2:51" ht="13" customHeight="1">
      <c r="B7" s="85"/>
      <c r="C7" s="110"/>
      <c r="D7" s="88"/>
      <c r="E7" s="88"/>
      <c r="F7" s="88"/>
      <c r="G7" s="88"/>
      <c r="H7" s="88"/>
      <c r="I7" s="88"/>
      <c r="J7" s="89"/>
      <c r="K7" s="91"/>
      <c r="L7" s="88">
        <f>IF(M7&gt;O7,1,0)</f>
        <v>1</v>
      </c>
      <c r="M7" s="92">
        <v>25</v>
      </c>
      <c r="N7" s="88" t="str">
        <f>IF(M7="","","－")</f>
        <v>－</v>
      </c>
      <c r="O7" s="92">
        <v>23</v>
      </c>
      <c r="P7" s="88">
        <f>IF(M7&lt;O7,1,0)</f>
        <v>0</v>
      </c>
      <c r="Q7" s="89"/>
      <c r="R7" s="91"/>
      <c r="S7" s="88">
        <f>IF(T7&gt;V7,1,0)</f>
        <v>0</v>
      </c>
      <c r="T7" s="92">
        <v>21</v>
      </c>
      <c r="U7" s="88" t="str">
        <f>IF(T7="","","－")</f>
        <v>－</v>
      </c>
      <c r="V7" s="92">
        <v>25</v>
      </c>
      <c r="W7" s="88">
        <f>IF(T7&lt;V7,1,0)</f>
        <v>1</v>
      </c>
      <c r="X7" s="89"/>
      <c r="Y7" s="91"/>
      <c r="Z7" s="88">
        <f>IF(AA7&gt;AC7,1,0)</f>
        <v>0</v>
      </c>
      <c r="AA7" s="92">
        <v>17</v>
      </c>
      <c r="AB7" s="88" t="str">
        <f>IF(AA7="","","－")</f>
        <v>－</v>
      </c>
      <c r="AC7" s="92">
        <v>25</v>
      </c>
      <c r="AD7" s="88">
        <f>IF(AA7&lt;AC7,1,0)</f>
        <v>1</v>
      </c>
      <c r="AE7" s="89"/>
      <c r="AF7" s="91"/>
      <c r="AG7" s="88">
        <f>IF(AH7&gt;AJ7,1,0)</f>
        <v>0</v>
      </c>
      <c r="AH7" s="92">
        <v>21</v>
      </c>
      <c r="AI7" s="88" t="str">
        <f>IF(AH7="","","－")</f>
        <v>－</v>
      </c>
      <c r="AJ7" s="92">
        <v>25</v>
      </c>
      <c r="AK7" s="88">
        <f>IF(AH7&lt;AJ7,1,0)</f>
        <v>1</v>
      </c>
      <c r="AL7" s="89"/>
      <c r="AM7" s="91"/>
      <c r="AN7" s="88">
        <f>IF(AO7&gt;AQ7,1,0)</f>
        <v>0</v>
      </c>
      <c r="AO7" s="92">
        <v>18</v>
      </c>
      <c r="AP7" s="88" t="str">
        <f>IF(AO7="","","－")</f>
        <v>－</v>
      </c>
      <c r="AQ7" s="92">
        <v>25</v>
      </c>
      <c r="AR7" s="88">
        <f>IF(AO7&lt;AQ7,1,0)</f>
        <v>1</v>
      </c>
      <c r="AS7" s="89"/>
      <c r="AT7" s="120"/>
      <c r="AU7" s="120"/>
      <c r="AV7" s="121"/>
      <c r="AW7" s="121"/>
      <c r="AX7" s="124"/>
    </row>
    <row r="8" spans="2:51" ht="13" customHeight="1">
      <c r="B8" s="85">
        <v>1</v>
      </c>
      <c r="C8" s="115" t="s">
        <v>111</v>
      </c>
      <c r="D8" s="88"/>
      <c r="E8" s="88"/>
      <c r="F8" s="88"/>
      <c r="G8" s="88"/>
      <c r="H8" s="88"/>
      <c r="I8" s="88"/>
      <c r="J8" s="89"/>
      <c r="K8" s="87">
        <f>L7+L8+L9</f>
        <v>1</v>
      </c>
      <c r="L8" s="88">
        <f>IF(M8&gt;O8,1,0)</f>
        <v>0</v>
      </c>
      <c r="M8" s="92">
        <v>19</v>
      </c>
      <c r="N8" s="88" t="str">
        <f>IF(M8="","","－")</f>
        <v>－</v>
      </c>
      <c r="O8" s="92">
        <v>25</v>
      </c>
      <c r="P8" s="88">
        <f>IF(M8&lt;O8,1,0)</f>
        <v>1</v>
      </c>
      <c r="Q8" s="89">
        <f>P7+P8+P9</f>
        <v>2</v>
      </c>
      <c r="R8" s="87">
        <f>S7+S8+S9</f>
        <v>0</v>
      </c>
      <c r="S8" s="88">
        <f>IF(T8&gt;V8,1,0)</f>
        <v>0</v>
      </c>
      <c r="T8" s="92">
        <v>19</v>
      </c>
      <c r="U8" s="88" t="str">
        <f>IF(T8="","","－")</f>
        <v>－</v>
      </c>
      <c r="V8" s="92">
        <v>25</v>
      </c>
      <c r="W8" s="88">
        <f>IF(T8&lt;V8,1,0)</f>
        <v>1</v>
      </c>
      <c r="X8" s="89">
        <f>W7+W8+W9</f>
        <v>2</v>
      </c>
      <c r="Y8" s="87">
        <f>Z7+Z8+Z9</f>
        <v>0</v>
      </c>
      <c r="Z8" s="88">
        <f>IF(AA8&gt;AC8,1,0)</f>
        <v>0</v>
      </c>
      <c r="AA8" s="92">
        <v>21</v>
      </c>
      <c r="AB8" s="88" t="str">
        <f>IF(AA8="","","－")</f>
        <v>－</v>
      </c>
      <c r="AC8" s="92">
        <v>25</v>
      </c>
      <c r="AD8" s="88">
        <f>IF(AA8&lt;AC8,1,0)</f>
        <v>1</v>
      </c>
      <c r="AE8" s="89">
        <f>AD7+AD8+AD9</f>
        <v>2</v>
      </c>
      <c r="AF8" s="87">
        <f>AG7+AG8+AG9</f>
        <v>0</v>
      </c>
      <c r="AG8" s="88">
        <f>IF(AH8&gt;AJ8,1,0)</f>
        <v>0</v>
      </c>
      <c r="AH8" s="92">
        <v>19</v>
      </c>
      <c r="AI8" s="88" t="str">
        <f>IF(AH8="","","－")</f>
        <v>－</v>
      </c>
      <c r="AJ8" s="92">
        <v>25</v>
      </c>
      <c r="AK8" s="88">
        <f>IF(AH8&lt;AJ8,1,0)</f>
        <v>1</v>
      </c>
      <c r="AL8" s="89">
        <f>AK7+AK8+AK9</f>
        <v>2</v>
      </c>
      <c r="AM8" s="87">
        <f>AN7+AN8+AN9</f>
        <v>0</v>
      </c>
      <c r="AN8" s="88">
        <f>IF(AO8&gt;AQ8,1,0)</f>
        <v>0</v>
      </c>
      <c r="AO8" s="92">
        <v>22</v>
      </c>
      <c r="AP8" s="88" t="str">
        <f>IF(AO8="","","－")</f>
        <v>－</v>
      </c>
      <c r="AQ8" s="92">
        <v>25</v>
      </c>
      <c r="AR8" s="88">
        <f>IF(AO8&lt;AQ8,1,0)</f>
        <v>1</v>
      </c>
      <c r="AS8" s="89">
        <f>AR7+AR8+AR9</f>
        <v>2</v>
      </c>
      <c r="AT8" s="126">
        <f>SUM(M7:M9,T7:T9,F7:F9,AA7:AA9,AH7:AH9,AO7:AO9)</f>
        <v>222</v>
      </c>
      <c r="AU8" s="127"/>
      <c r="AV8" s="121"/>
      <c r="AW8" s="121"/>
      <c r="AX8" s="124"/>
    </row>
    <row r="9" spans="2:51" ht="13" customHeight="1">
      <c r="B9" s="85"/>
      <c r="C9" s="110"/>
      <c r="D9" s="88"/>
      <c r="E9" s="88"/>
      <c r="F9" s="88"/>
      <c r="G9" s="88"/>
      <c r="H9" s="88"/>
      <c r="I9" s="88"/>
      <c r="J9" s="89"/>
      <c r="K9" s="87"/>
      <c r="L9" s="88">
        <f>IF(M9&gt;O9,1,0)</f>
        <v>0</v>
      </c>
      <c r="M9" s="92">
        <v>20</v>
      </c>
      <c r="N9" s="88" t="str">
        <f>IF(M9="","","－")</f>
        <v>－</v>
      </c>
      <c r="O9" s="92">
        <v>25</v>
      </c>
      <c r="P9" s="88">
        <f>IF(M9&lt;O9,1,0)</f>
        <v>1</v>
      </c>
      <c r="Q9" s="89"/>
      <c r="R9" s="87"/>
      <c r="S9" s="88">
        <f>IF(T9&gt;V9,1,0)</f>
        <v>0</v>
      </c>
      <c r="T9" s="92"/>
      <c r="U9" s="88" t="str">
        <f>IF(T9="","","－")</f>
        <v/>
      </c>
      <c r="V9" s="92"/>
      <c r="W9" s="88">
        <f>IF(T9&lt;V9,1,0)</f>
        <v>0</v>
      </c>
      <c r="X9" s="89"/>
      <c r="Y9" s="87"/>
      <c r="Z9" s="88">
        <f>IF(AA9&gt;AC9,1,0)</f>
        <v>0</v>
      </c>
      <c r="AA9" s="92"/>
      <c r="AB9" s="88" t="str">
        <f>IF(AA9="","","－")</f>
        <v/>
      </c>
      <c r="AC9" s="92"/>
      <c r="AD9" s="88">
        <f>IF(AA9&lt;AC9,1,0)</f>
        <v>0</v>
      </c>
      <c r="AE9" s="89"/>
      <c r="AF9" s="87"/>
      <c r="AG9" s="88">
        <f>IF(AH9&gt;AJ9,1,0)</f>
        <v>0</v>
      </c>
      <c r="AH9" s="92"/>
      <c r="AI9" s="88" t="str">
        <f>IF(AH9="","","－")</f>
        <v/>
      </c>
      <c r="AJ9" s="92"/>
      <c r="AK9" s="88">
        <f>IF(AH9&lt;AJ9,1,0)</f>
        <v>0</v>
      </c>
      <c r="AL9" s="89"/>
      <c r="AM9" s="87"/>
      <c r="AN9" s="88">
        <f>IF(AO9&gt;AQ9,1,0)</f>
        <v>0</v>
      </c>
      <c r="AO9" s="92"/>
      <c r="AP9" s="88" t="str">
        <f>IF(AO9="","","－")</f>
        <v/>
      </c>
      <c r="AQ9" s="92"/>
      <c r="AR9" s="88">
        <f>IF(AO9&lt;AQ9,1,0)</f>
        <v>0</v>
      </c>
      <c r="AS9" s="89"/>
      <c r="AT9" s="126">
        <f>SUM(O7:O9,V7:V9,H7:H9,AC7:AC9,AJ7:AJ9,AQ7:AQ9)</f>
        <v>273</v>
      </c>
      <c r="AU9" s="128"/>
      <c r="AV9" s="122"/>
      <c r="AW9" s="122"/>
      <c r="AX9" s="124"/>
    </row>
    <row r="10" spans="2:51" ht="13" customHeight="1">
      <c r="B10" s="85"/>
      <c r="C10" s="110"/>
      <c r="D10" s="95"/>
      <c r="E10" s="95"/>
      <c r="F10" s="95"/>
      <c r="G10" s="95"/>
      <c r="H10" s="95"/>
      <c r="I10" s="95"/>
      <c r="J10" s="96"/>
      <c r="K10" s="94"/>
      <c r="L10" s="95"/>
      <c r="M10" s="95"/>
      <c r="N10" s="95"/>
      <c r="O10" s="95"/>
      <c r="P10" s="95"/>
      <c r="Q10" s="96"/>
      <c r="R10" s="94"/>
      <c r="S10" s="95"/>
      <c r="T10" s="95"/>
      <c r="U10" s="95"/>
      <c r="V10" s="95"/>
      <c r="W10" s="95"/>
      <c r="X10" s="96"/>
      <c r="Y10" s="94"/>
      <c r="Z10" s="95"/>
      <c r="AA10" s="95"/>
      <c r="AB10" s="95"/>
      <c r="AC10" s="95"/>
      <c r="AD10" s="95"/>
      <c r="AE10" s="96"/>
      <c r="AF10" s="94"/>
      <c r="AG10" s="95"/>
      <c r="AH10" s="95"/>
      <c r="AI10" s="95"/>
      <c r="AJ10" s="95"/>
      <c r="AK10" s="95"/>
      <c r="AL10" s="96"/>
      <c r="AM10" s="94"/>
      <c r="AN10" s="95"/>
      <c r="AO10" s="95"/>
      <c r="AP10" s="95"/>
      <c r="AQ10" s="95"/>
      <c r="AR10" s="95"/>
      <c r="AS10" s="96"/>
      <c r="AT10" s="129">
        <f>IF(AT9&gt;0,AT8/AT9,"-")</f>
        <v>0.81318681318681318</v>
      </c>
      <c r="AU10" s="128"/>
      <c r="AV10" s="129">
        <f>IF(AW6&gt;0,AV6/AW6,"-")</f>
        <v>0.1</v>
      </c>
      <c r="AW10" s="127"/>
      <c r="AX10" s="125"/>
    </row>
    <row r="11" spans="2:51" ht="13" customHeight="1">
      <c r="B11" s="97"/>
      <c r="C11" s="114"/>
      <c r="D11" s="88" t="str">
        <f>IF(OR(D13&gt;=2,J13&gt;=2),IF(D13&gt;J13,"○","●"),"-")</f>
        <v>○</v>
      </c>
      <c r="E11" s="98"/>
      <c r="F11" s="98"/>
      <c r="G11" s="98"/>
      <c r="H11" s="98"/>
      <c r="I11" s="98"/>
      <c r="J11" s="99"/>
      <c r="K11" s="100"/>
      <c r="L11" s="98"/>
      <c r="M11" s="98"/>
      <c r="N11" s="98"/>
      <c r="O11" s="98"/>
      <c r="P11" s="98"/>
      <c r="Q11" s="99"/>
      <c r="R11" s="87" t="str">
        <f>IF(OR(R13&gt;=2,X13&gt;=2),IF(R13&gt;X13,"○","●"),"-")</f>
        <v>●</v>
      </c>
      <c r="S11" s="88"/>
      <c r="T11" s="88"/>
      <c r="U11" s="88"/>
      <c r="V11" s="88"/>
      <c r="W11" s="88"/>
      <c r="X11" s="89"/>
      <c r="Y11" s="87" t="str">
        <f>IF(OR(Y13&gt;=2,AE13&gt;=2),IF(Y13&gt;AE13,"○","●"),"-")</f>
        <v>●</v>
      </c>
      <c r="Z11" s="88"/>
      <c r="AA11" s="88"/>
      <c r="AB11" s="88"/>
      <c r="AC11" s="88"/>
      <c r="AD11" s="88"/>
      <c r="AE11" s="89"/>
      <c r="AF11" s="87" t="str">
        <f>IF(OR(AF13&gt;=2,AL13&gt;=2),IF(AF13&gt;AL13,"○","●"),"-")</f>
        <v>●</v>
      </c>
      <c r="AG11" s="88"/>
      <c r="AH11" s="88"/>
      <c r="AI11" s="88"/>
      <c r="AJ11" s="88"/>
      <c r="AK11" s="88"/>
      <c r="AL11" s="89"/>
      <c r="AM11" s="87" t="str">
        <f>IF(OR(AM13&gt;=2,AS13&gt;=2),IF(AM13&gt;AS13,"○","●"),"-")</f>
        <v>○</v>
      </c>
      <c r="AN11" s="88"/>
      <c r="AO11" s="88"/>
      <c r="AP11" s="88"/>
      <c r="AQ11" s="88"/>
      <c r="AR11" s="88"/>
      <c r="AS11" s="89"/>
      <c r="AT11" s="119">
        <f>COUNTIF(D11:AS11,"○")</f>
        <v>2</v>
      </c>
      <c r="AU11" s="119">
        <f>COUNTIF(D11:AS11,"●")</f>
        <v>3</v>
      </c>
      <c r="AV11" s="119">
        <f>D13+K13+R13+Y13+AF13+AM13</f>
        <v>6</v>
      </c>
      <c r="AW11" s="119">
        <f>J13+Q13+X13+AE13+AL13+AS13</f>
        <v>8</v>
      </c>
      <c r="AX11" s="123">
        <v>5</v>
      </c>
    </row>
    <row r="12" spans="2:51" ht="13" customHeight="1">
      <c r="B12" s="85"/>
      <c r="C12" s="110"/>
      <c r="D12" s="91"/>
      <c r="E12" s="88">
        <f>IF(F12&gt;H12,1,0)</f>
        <v>0</v>
      </c>
      <c r="F12" s="88">
        <f>IF(O7="","",O7)</f>
        <v>23</v>
      </c>
      <c r="G12" s="88" t="str">
        <f>IF(N7="","",N7)</f>
        <v>－</v>
      </c>
      <c r="H12" s="88">
        <f>IF(M7="","",M7)</f>
        <v>25</v>
      </c>
      <c r="I12" s="88">
        <f>IF(F12&lt;H12,1,0)</f>
        <v>1</v>
      </c>
      <c r="J12" s="89"/>
      <c r="K12" s="87"/>
      <c r="L12" s="88"/>
      <c r="M12" s="88"/>
      <c r="N12" s="88"/>
      <c r="O12" s="88"/>
      <c r="P12" s="88"/>
      <c r="Q12" s="89"/>
      <c r="R12" s="91"/>
      <c r="S12" s="88">
        <f>IF(T12&gt;V12,1,0)</f>
        <v>0</v>
      </c>
      <c r="T12" s="92">
        <v>15</v>
      </c>
      <c r="U12" s="88" t="str">
        <f>IF(T12="","","－")</f>
        <v>－</v>
      </c>
      <c r="V12" s="92">
        <v>25</v>
      </c>
      <c r="W12" s="88">
        <f>IF(T12&lt;V12,1,0)</f>
        <v>1</v>
      </c>
      <c r="X12" s="89"/>
      <c r="Y12" s="91"/>
      <c r="Z12" s="88">
        <f>IF(AA12&gt;AC12,1,0)</f>
        <v>0</v>
      </c>
      <c r="AA12" s="92">
        <v>21</v>
      </c>
      <c r="AB12" s="88" t="str">
        <f>IF(AA12="","","－")</f>
        <v>－</v>
      </c>
      <c r="AC12" s="92">
        <v>25</v>
      </c>
      <c r="AD12" s="88">
        <f>IF(AA12&lt;AC12,1,0)</f>
        <v>1</v>
      </c>
      <c r="AE12" s="89"/>
      <c r="AF12" s="91"/>
      <c r="AG12" s="88">
        <f>IF(AH12&gt;AJ12,1,0)</f>
        <v>0</v>
      </c>
      <c r="AH12" s="92">
        <v>17</v>
      </c>
      <c r="AI12" s="88" t="str">
        <f>IF(AH12="","","－")</f>
        <v>－</v>
      </c>
      <c r="AJ12" s="92">
        <v>25</v>
      </c>
      <c r="AK12" s="88">
        <f>IF(AH12&lt;AJ12,1,0)</f>
        <v>1</v>
      </c>
      <c r="AL12" s="89"/>
      <c r="AM12" s="91"/>
      <c r="AN12" s="88">
        <f>IF(AO12&gt;AQ12,1,0)</f>
        <v>1</v>
      </c>
      <c r="AO12" s="92">
        <v>25</v>
      </c>
      <c r="AP12" s="88" t="str">
        <f>IF(AO12="","","－")</f>
        <v>－</v>
      </c>
      <c r="AQ12" s="92">
        <v>23</v>
      </c>
      <c r="AR12" s="88">
        <f>IF(AO12&lt;AQ12,1,0)</f>
        <v>0</v>
      </c>
      <c r="AS12" s="89"/>
      <c r="AT12" s="120"/>
      <c r="AU12" s="120"/>
      <c r="AV12" s="121"/>
      <c r="AW12" s="121"/>
      <c r="AX12" s="124"/>
    </row>
    <row r="13" spans="2:51" ht="13" customHeight="1">
      <c r="B13" s="85">
        <v>2</v>
      </c>
      <c r="C13" s="115" t="s">
        <v>113</v>
      </c>
      <c r="D13" s="88">
        <f>E12+E13+E14</f>
        <v>2</v>
      </c>
      <c r="E13" s="88">
        <f>IF(F13&gt;H13,1,0)</f>
        <v>1</v>
      </c>
      <c r="F13" s="88">
        <f>IF(O8="","",O8)</f>
        <v>25</v>
      </c>
      <c r="G13" s="88" t="str">
        <f>IF(N8="","",N8)</f>
        <v>－</v>
      </c>
      <c r="H13" s="88">
        <f>IF(M8="","",M8)</f>
        <v>19</v>
      </c>
      <c r="I13" s="88">
        <f>IF(F13&lt;H13,1,0)</f>
        <v>0</v>
      </c>
      <c r="J13" s="89">
        <f>I12+I13+I14</f>
        <v>1</v>
      </c>
      <c r="K13" s="87"/>
      <c r="L13" s="88"/>
      <c r="M13" s="88"/>
      <c r="N13" s="88"/>
      <c r="O13" s="88"/>
      <c r="P13" s="88"/>
      <c r="Q13" s="89"/>
      <c r="R13" s="87">
        <f>S12+S13+S14</f>
        <v>0</v>
      </c>
      <c r="S13" s="88">
        <f>IF(T13&gt;V13,1,0)</f>
        <v>0</v>
      </c>
      <c r="T13" s="92">
        <v>20</v>
      </c>
      <c r="U13" s="88" t="str">
        <f>IF(T13="","","－")</f>
        <v>－</v>
      </c>
      <c r="V13" s="92">
        <v>25</v>
      </c>
      <c r="W13" s="88">
        <f>IF(T13&lt;V13,1,0)</f>
        <v>1</v>
      </c>
      <c r="X13" s="89">
        <f>W12+W13+W14</f>
        <v>2</v>
      </c>
      <c r="Y13" s="87">
        <f>Z12+Z13+Z14</f>
        <v>1</v>
      </c>
      <c r="Z13" s="88">
        <f>IF(AA13&gt;AC13,1,0)</f>
        <v>1</v>
      </c>
      <c r="AA13" s="92">
        <v>25</v>
      </c>
      <c r="AB13" s="88" t="str">
        <f>IF(AA13="","","－")</f>
        <v>－</v>
      </c>
      <c r="AC13" s="92">
        <v>22</v>
      </c>
      <c r="AD13" s="88">
        <f>IF(AA13&lt;AC13,1,0)</f>
        <v>0</v>
      </c>
      <c r="AE13" s="89">
        <f>AD12+AD13+AD14</f>
        <v>2</v>
      </c>
      <c r="AF13" s="87">
        <f>AG12+AG13+AG14</f>
        <v>1</v>
      </c>
      <c r="AG13" s="88">
        <f>IF(AH13&gt;AJ13,1,0)</f>
        <v>1</v>
      </c>
      <c r="AH13" s="92">
        <v>25</v>
      </c>
      <c r="AI13" s="88" t="str">
        <f>IF(AH13="","","－")</f>
        <v>－</v>
      </c>
      <c r="AJ13" s="92">
        <v>16</v>
      </c>
      <c r="AK13" s="88">
        <f>IF(AH13&lt;AJ13,1,0)</f>
        <v>0</v>
      </c>
      <c r="AL13" s="89">
        <f>AK12+AK13+AK14</f>
        <v>2</v>
      </c>
      <c r="AM13" s="87">
        <f>AN12+AN13+AN14</f>
        <v>2</v>
      </c>
      <c r="AN13" s="88">
        <f>IF(AO13&gt;AQ13,1,0)</f>
        <v>0</v>
      </c>
      <c r="AO13" s="92">
        <v>12</v>
      </c>
      <c r="AP13" s="88" t="str">
        <f>IF(AO13="","","－")</f>
        <v>－</v>
      </c>
      <c r="AQ13" s="92">
        <v>25</v>
      </c>
      <c r="AR13" s="88">
        <f>IF(AO13&lt;AQ13,1,0)</f>
        <v>1</v>
      </c>
      <c r="AS13" s="89">
        <f>AR12+AR13+AR14</f>
        <v>1</v>
      </c>
      <c r="AT13" s="126">
        <f>SUM(M12:M14,T12:T14,F12:F14,AA12:AA14,AH12:AH14,AO12:AO14)</f>
        <v>298</v>
      </c>
      <c r="AU13" s="127"/>
      <c r="AV13" s="121"/>
      <c r="AW13" s="121"/>
      <c r="AX13" s="124"/>
    </row>
    <row r="14" spans="2:51" ht="13" customHeight="1">
      <c r="B14" s="85"/>
      <c r="C14" s="110"/>
      <c r="D14" s="88"/>
      <c r="E14" s="88">
        <f>IF(F14&gt;H14,1,0)</f>
        <v>1</v>
      </c>
      <c r="F14" s="88">
        <f>IF(O9="","",O9)</f>
        <v>25</v>
      </c>
      <c r="G14" s="88" t="str">
        <f>IF(N9="","",N9)</f>
        <v>－</v>
      </c>
      <c r="H14" s="88">
        <f>IF(M9="","",M9)</f>
        <v>20</v>
      </c>
      <c r="I14" s="88">
        <f>IF(F14&lt;H14,1,0)</f>
        <v>0</v>
      </c>
      <c r="J14" s="89"/>
      <c r="K14" s="87"/>
      <c r="L14" s="88"/>
      <c r="M14" s="88"/>
      <c r="N14" s="88"/>
      <c r="O14" s="88"/>
      <c r="P14" s="88"/>
      <c r="Q14" s="89"/>
      <c r="R14" s="87"/>
      <c r="S14" s="88">
        <f>IF(T14&gt;V14,1,0)</f>
        <v>0</v>
      </c>
      <c r="T14" s="92"/>
      <c r="U14" s="88" t="str">
        <f>IF(T14="","","－")</f>
        <v/>
      </c>
      <c r="V14" s="92"/>
      <c r="W14" s="88">
        <f>IF(T14&lt;V14,1,0)</f>
        <v>0</v>
      </c>
      <c r="X14" s="89"/>
      <c r="Y14" s="87"/>
      <c r="Z14" s="88">
        <f>IF(AA14&gt;AC14,1,0)</f>
        <v>0</v>
      </c>
      <c r="AA14" s="92">
        <v>18</v>
      </c>
      <c r="AB14" s="88" t="str">
        <f>IF(AA14="","","－")</f>
        <v>－</v>
      </c>
      <c r="AC14" s="92">
        <v>25</v>
      </c>
      <c r="AD14" s="88">
        <f>IF(AA14&lt;AC14,1,0)</f>
        <v>1</v>
      </c>
      <c r="AE14" s="89"/>
      <c r="AF14" s="87"/>
      <c r="AG14" s="88">
        <f>IF(AH14&gt;AJ14,1,0)</f>
        <v>0</v>
      </c>
      <c r="AH14" s="92">
        <v>22</v>
      </c>
      <c r="AI14" s="88" t="str">
        <f>IF(AH14="","","－")</f>
        <v>－</v>
      </c>
      <c r="AJ14" s="92">
        <v>25</v>
      </c>
      <c r="AK14" s="88">
        <f>IF(AH14&lt;AJ14,1,0)</f>
        <v>1</v>
      </c>
      <c r="AL14" s="89"/>
      <c r="AM14" s="87"/>
      <c r="AN14" s="88">
        <f>IF(AO14&gt;AQ14,1,0)</f>
        <v>1</v>
      </c>
      <c r="AO14" s="92">
        <v>25</v>
      </c>
      <c r="AP14" s="88" t="str">
        <f>IF(AO14="","","－")</f>
        <v>－</v>
      </c>
      <c r="AQ14" s="92">
        <v>20</v>
      </c>
      <c r="AR14" s="88">
        <f>IF(AO14&lt;AQ14,1,0)</f>
        <v>0</v>
      </c>
      <c r="AS14" s="89"/>
      <c r="AT14" s="126">
        <f>SUM(O12:O14,V12:V14,H12:H14,AC12:AC14,AJ12:AJ14,AQ12:AQ14)</f>
        <v>320</v>
      </c>
      <c r="AU14" s="128"/>
      <c r="AV14" s="122"/>
      <c r="AW14" s="122"/>
      <c r="AX14" s="124"/>
    </row>
    <row r="15" spans="2:51" ht="13" customHeight="1">
      <c r="B15" s="101"/>
      <c r="C15" s="110"/>
      <c r="D15" s="95"/>
      <c r="E15" s="95"/>
      <c r="F15" s="95"/>
      <c r="G15" s="95"/>
      <c r="H15" s="95"/>
      <c r="I15" s="95"/>
      <c r="J15" s="96"/>
      <c r="K15" s="94"/>
      <c r="L15" s="95"/>
      <c r="M15" s="95"/>
      <c r="N15" s="95"/>
      <c r="O15" s="95"/>
      <c r="P15" s="95"/>
      <c r="Q15" s="96"/>
      <c r="R15" s="94"/>
      <c r="S15" s="95"/>
      <c r="T15" s="95"/>
      <c r="U15" s="95"/>
      <c r="V15" s="95"/>
      <c r="W15" s="95"/>
      <c r="X15" s="96"/>
      <c r="Y15" s="94"/>
      <c r="Z15" s="95"/>
      <c r="AA15" s="95"/>
      <c r="AB15" s="95"/>
      <c r="AC15" s="95"/>
      <c r="AD15" s="95"/>
      <c r="AE15" s="96"/>
      <c r="AF15" s="94"/>
      <c r="AG15" s="95"/>
      <c r="AH15" s="95"/>
      <c r="AI15" s="95"/>
      <c r="AJ15" s="95"/>
      <c r="AK15" s="95"/>
      <c r="AL15" s="96"/>
      <c r="AM15" s="94"/>
      <c r="AN15" s="95"/>
      <c r="AO15" s="95"/>
      <c r="AP15" s="95"/>
      <c r="AQ15" s="95"/>
      <c r="AR15" s="95"/>
      <c r="AS15" s="96"/>
      <c r="AT15" s="129">
        <f>IF(AT14&gt;0,AT13/AT14,"-")</f>
        <v>0.93125000000000002</v>
      </c>
      <c r="AU15" s="128"/>
      <c r="AV15" s="129">
        <f>IF(AW11&gt;0,AV11/AW11,"-")</f>
        <v>0.75</v>
      </c>
      <c r="AW15" s="127"/>
      <c r="AX15" s="125"/>
    </row>
    <row r="16" spans="2:51" ht="13" customHeight="1">
      <c r="B16" s="85"/>
      <c r="C16" s="114"/>
      <c r="D16" s="88" t="str">
        <f>IF(OR(D18&gt;=2,J18&gt;=2),IF(D18&gt;J18,"○","●"),"-")</f>
        <v>○</v>
      </c>
      <c r="E16" s="98"/>
      <c r="F16" s="98"/>
      <c r="G16" s="98"/>
      <c r="H16" s="98"/>
      <c r="I16" s="98"/>
      <c r="J16" s="99"/>
      <c r="K16" s="88" t="str">
        <f>IF(OR(K18&gt;=2,Q18&gt;=2),IF(K18&gt;Q18,"○","●"),"-")</f>
        <v>○</v>
      </c>
      <c r="L16" s="98"/>
      <c r="M16" s="98"/>
      <c r="N16" s="98"/>
      <c r="O16" s="98"/>
      <c r="P16" s="98"/>
      <c r="Q16" s="99"/>
      <c r="R16" s="100"/>
      <c r="S16" s="98"/>
      <c r="T16" s="98"/>
      <c r="U16" s="98"/>
      <c r="V16" s="98"/>
      <c r="W16" s="98"/>
      <c r="X16" s="99"/>
      <c r="Y16" s="87" t="str">
        <f>IF(OR(Y18&gt;=2,AE18&gt;=2),IF(Y18&gt;AE18,"○","●"),"-")</f>
        <v>○</v>
      </c>
      <c r="Z16" s="88"/>
      <c r="AA16" s="88"/>
      <c r="AB16" s="88"/>
      <c r="AC16" s="88"/>
      <c r="AD16" s="88"/>
      <c r="AE16" s="89"/>
      <c r="AF16" s="87" t="str">
        <f>IF(OR(AF18&gt;=2,AL18&gt;=2),IF(AF18&gt;AL18,"○","●"),"-")</f>
        <v>○</v>
      </c>
      <c r="AG16" s="88"/>
      <c r="AH16" s="88"/>
      <c r="AI16" s="88"/>
      <c r="AJ16" s="88"/>
      <c r="AK16" s="88"/>
      <c r="AL16" s="89"/>
      <c r="AM16" s="87" t="str">
        <f>IF(OR(AM18&gt;=2,AS18&gt;=2),IF(AM18&gt;AS18,"○","●"),"-")</f>
        <v>●</v>
      </c>
      <c r="AN16" s="88"/>
      <c r="AO16" s="88"/>
      <c r="AP16" s="88"/>
      <c r="AQ16" s="88"/>
      <c r="AR16" s="88"/>
      <c r="AS16" s="89"/>
      <c r="AT16" s="119">
        <f>COUNTIF(D16:AS16,"○")</f>
        <v>4</v>
      </c>
      <c r="AU16" s="119">
        <f>COUNTIF(D16:AS16,"●")</f>
        <v>1</v>
      </c>
      <c r="AV16" s="119">
        <f>D18+K18+R18+Y18+AF18+AM18</f>
        <v>9</v>
      </c>
      <c r="AW16" s="119">
        <f>J18+Q18+X18+AE18+AL18+AS18</f>
        <v>2</v>
      </c>
      <c r="AX16" s="123">
        <v>1</v>
      </c>
    </row>
    <row r="17" spans="2:50" ht="13" customHeight="1">
      <c r="B17" s="85"/>
      <c r="C17" s="110"/>
      <c r="D17" s="91"/>
      <c r="E17" s="88">
        <f>IF(F17&gt;H17,1,0)</f>
        <v>1</v>
      </c>
      <c r="F17" s="88">
        <f>IF(V7="","",V7)</f>
        <v>25</v>
      </c>
      <c r="G17" s="88" t="str">
        <f>IF(U7="","",U7)</f>
        <v>－</v>
      </c>
      <c r="H17" s="88">
        <f>IF(T7="","",T7)</f>
        <v>21</v>
      </c>
      <c r="I17" s="88">
        <f>IF(F17&lt;H17,1,0)</f>
        <v>0</v>
      </c>
      <c r="J17" s="89"/>
      <c r="K17" s="91"/>
      <c r="L17" s="88">
        <f>IF(M17&gt;O17,1,0)</f>
        <v>1</v>
      </c>
      <c r="M17" s="88">
        <f>IF(V12="","",V12)</f>
        <v>25</v>
      </c>
      <c r="N17" s="88" t="str">
        <f>IF(U12="","",U12)</f>
        <v>－</v>
      </c>
      <c r="O17" s="88">
        <f>IF(T12="","",T12)</f>
        <v>15</v>
      </c>
      <c r="P17" s="88">
        <f>IF(M17&lt;O17,1,0)</f>
        <v>0</v>
      </c>
      <c r="Q17" s="89"/>
      <c r="R17" s="87"/>
      <c r="S17" s="88"/>
      <c r="T17" s="88"/>
      <c r="U17" s="88"/>
      <c r="V17" s="88"/>
      <c r="W17" s="88"/>
      <c r="X17" s="89"/>
      <c r="Y17" s="91"/>
      <c r="Z17" s="88">
        <f>IF(AA17&gt;AC17,1,0)</f>
        <v>1</v>
      </c>
      <c r="AA17" s="92">
        <v>25</v>
      </c>
      <c r="AB17" s="88" t="str">
        <f>IF(AA17="","","－")</f>
        <v>－</v>
      </c>
      <c r="AC17" s="92">
        <v>20</v>
      </c>
      <c r="AD17" s="88">
        <f>IF(AA17&lt;AC17,1,0)</f>
        <v>0</v>
      </c>
      <c r="AE17" s="89"/>
      <c r="AF17" s="91"/>
      <c r="AG17" s="88">
        <f>IF(AH17&gt;AJ17,1,0)</f>
        <v>1</v>
      </c>
      <c r="AH17" s="92">
        <v>25</v>
      </c>
      <c r="AI17" s="88" t="str">
        <f>IF(AH17="","","－")</f>
        <v>－</v>
      </c>
      <c r="AJ17" s="92">
        <v>18</v>
      </c>
      <c r="AK17" s="88">
        <f>IF(AH17&lt;AJ17,1,0)</f>
        <v>0</v>
      </c>
      <c r="AL17" s="89"/>
      <c r="AM17" s="91"/>
      <c r="AN17" s="88">
        <f>IF(AO17&gt;AQ17,1,0)</f>
        <v>1</v>
      </c>
      <c r="AO17" s="92">
        <v>25</v>
      </c>
      <c r="AP17" s="88" t="str">
        <f>IF(AO17="","","－")</f>
        <v>－</v>
      </c>
      <c r="AQ17" s="92">
        <v>18</v>
      </c>
      <c r="AR17" s="88">
        <f>IF(AO17&lt;AQ17,1,0)</f>
        <v>0</v>
      </c>
      <c r="AS17" s="89"/>
      <c r="AT17" s="120"/>
      <c r="AU17" s="120"/>
      <c r="AV17" s="121"/>
      <c r="AW17" s="121"/>
      <c r="AX17" s="124"/>
    </row>
    <row r="18" spans="2:50" ht="13" customHeight="1">
      <c r="B18" s="85">
        <v>3</v>
      </c>
      <c r="C18" s="115" t="s">
        <v>174</v>
      </c>
      <c r="D18" s="88">
        <f>E17+E18+E19</f>
        <v>2</v>
      </c>
      <c r="E18" s="88">
        <f>IF(F18&gt;H18,1,0)</f>
        <v>1</v>
      </c>
      <c r="F18" s="88">
        <f>IF(V8="","",V8)</f>
        <v>25</v>
      </c>
      <c r="G18" s="88" t="str">
        <f>IF(U8="","",U8)</f>
        <v>－</v>
      </c>
      <c r="H18" s="88">
        <f>IF(T8="","",T8)</f>
        <v>19</v>
      </c>
      <c r="I18" s="88">
        <f>IF(F18&lt;H18,1,0)</f>
        <v>0</v>
      </c>
      <c r="J18" s="89">
        <f>I17+I18+I19</f>
        <v>0</v>
      </c>
      <c r="K18" s="88">
        <f>L17+L18+L19</f>
        <v>2</v>
      </c>
      <c r="L18" s="88">
        <f>IF(M18&gt;O18,1,0)</f>
        <v>1</v>
      </c>
      <c r="M18" s="88">
        <f>IF(V13="","",V13)</f>
        <v>25</v>
      </c>
      <c r="N18" s="88" t="str">
        <f>IF(U13="","",U13)</f>
        <v>－</v>
      </c>
      <c r="O18" s="88">
        <f>IF(T13="","",T13)</f>
        <v>20</v>
      </c>
      <c r="P18" s="88">
        <f>IF(M18&lt;O18,1,0)</f>
        <v>0</v>
      </c>
      <c r="Q18" s="89">
        <f>P17+P18+P19</f>
        <v>0</v>
      </c>
      <c r="R18" s="87"/>
      <c r="S18" s="88"/>
      <c r="T18" s="88"/>
      <c r="U18" s="88"/>
      <c r="V18" s="88"/>
      <c r="W18" s="88"/>
      <c r="X18" s="89"/>
      <c r="Y18" s="87">
        <f>Z17+Z18+Z19</f>
        <v>2</v>
      </c>
      <c r="Z18" s="88">
        <f>IF(AA18&gt;AC18,1,0)</f>
        <v>1</v>
      </c>
      <c r="AA18" s="92">
        <v>25</v>
      </c>
      <c r="AB18" s="88" t="str">
        <f>IF(AA18="","","－")</f>
        <v>－</v>
      </c>
      <c r="AC18" s="92">
        <v>17</v>
      </c>
      <c r="AD18" s="88">
        <f>IF(AA18&lt;AC18,1,0)</f>
        <v>0</v>
      </c>
      <c r="AE18" s="89">
        <f>AD17+AD18+AD19</f>
        <v>0</v>
      </c>
      <c r="AF18" s="87">
        <f>AG17+AG18+AG19</f>
        <v>2</v>
      </c>
      <c r="AG18" s="88">
        <f>IF(AH18&gt;AJ18,1,0)</f>
        <v>1</v>
      </c>
      <c r="AH18" s="92">
        <v>25</v>
      </c>
      <c r="AI18" s="88" t="str">
        <f>IF(AH18="","","－")</f>
        <v>－</v>
      </c>
      <c r="AJ18" s="92">
        <v>19</v>
      </c>
      <c r="AK18" s="88">
        <f>IF(AH18&lt;AJ18,1,0)</f>
        <v>0</v>
      </c>
      <c r="AL18" s="89">
        <f>AK17+AK18+AK19</f>
        <v>0</v>
      </c>
      <c r="AM18" s="87">
        <f>AN17+AN18+AN19</f>
        <v>1</v>
      </c>
      <c r="AN18" s="88">
        <f>IF(AO18&gt;AQ18,1,0)</f>
        <v>0</v>
      </c>
      <c r="AO18" s="92">
        <v>14</v>
      </c>
      <c r="AP18" s="88" t="str">
        <f>IF(AO18="","","－")</f>
        <v>－</v>
      </c>
      <c r="AQ18" s="92">
        <v>25</v>
      </c>
      <c r="AR18" s="88">
        <f>IF(AO18&lt;AQ18,1,0)</f>
        <v>1</v>
      </c>
      <c r="AS18" s="89">
        <f>AR17+AR18+AR19</f>
        <v>2</v>
      </c>
      <c r="AT18" s="126">
        <f>SUM(M17:M19,T17:T19,F17:F19,AA17:AA19,AH17:AH19,AO17:AO19)</f>
        <v>252</v>
      </c>
      <c r="AU18" s="127"/>
      <c r="AV18" s="121"/>
      <c r="AW18" s="121"/>
      <c r="AX18" s="124"/>
    </row>
    <row r="19" spans="2:50" ht="13" customHeight="1">
      <c r="B19" s="85"/>
      <c r="C19" s="110"/>
      <c r="D19" s="88"/>
      <c r="E19" s="88">
        <f>IF(F19&gt;H19,1,0)</f>
        <v>0</v>
      </c>
      <c r="F19" s="88" t="str">
        <f>IF(V9="","",V9)</f>
        <v/>
      </c>
      <c r="G19" s="88" t="str">
        <f>IF(U9="","",U9)</f>
        <v/>
      </c>
      <c r="H19" s="88" t="str">
        <f>IF(T9="","",T9)</f>
        <v/>
      </c>
      <c r="I19" s="88">
        <f>IF(F19&lt;H19,1,0)</f>
        <v>0</v>
      </c>
      <c r="J19" s="89"/>
      <c r="K19" s="88"/>
      <c r="L19" s="88">
        <f>IF(M19&gt;O19,1,0)</f>
        <v>0</v>
      </c>
      <c r="M19" s="88" t="str">
        <f>IF(V14="","",V14)</f>
        <v/>
      </c>
      <c r="N19" s="88" t="str">
        <f>IF(U14="","",U14)</f>
        <v/>
      </c>
      <c r="O19" s="88" t="str">
        <f>IF(T14="","",T14)</f>
        <v/>
      </c>
      <c r="P19" s="88">
        <f>IF(M19&lt;O19,1,0)</f>
        <v>0</v>
      </c>
      <c r="Q19" s="89"/>
      <c r="R19" s="87"/>
      <c r="S19" s="88"/>
      <c r="T19" s="88"/>
      <c r="U19" s="88"/>
      <c r="V19" s="88"/>
      <c r="W19" s="88"/>
      <c r="X19" s="89"/>
      <c r="Y19" s="87"/>
      <c r="Z19" s="88">
        <f>IF(AA19&gt;AC19,1,0)</f>
        <v>0</v>
      </c>
      <c r="AA19" s="92"/>
      <c r="AB19" s="88" t="str">
        <f>IF(AA19="","","－")</f>
        <v/>
      </c>
      <c r="AC19" s="92"/>
      <c r="AD19" s="88">
        <f>IF(AA19&lt;AC19,1,0)</f>
        <v>0</v>
      </c>
      <c r="AE19" s="89"/>
      <c r="AF19" s="87"/>
      <c r="AG19" s="88">
        <f>IF(AH19&gt;AJ19,1,0)</f>
        <v>0</v>
      </c>
      <c r="AH19" s="92"/>
      <c r="AI19" s="88" t="str">
        <f>IF(AH19="","","－")</f>
        <v/>
      </c>
      <c r="AJ19" s="92"/>
      <c r="AK19" s="88">
        <f>IF(AH19&lt;AJ19,1,0)</f>
        <v>0</v>
      </c>
      <c r="AL19" s="89"/>
      <c r="AM19" s="87"/>
      <c r="AN19" s="88">
        <f>IF(AO19&gt;AQ19,1,0)</f>
        <v>0</v>
      </c>
      <c r="AO19" s="92">
        <v>13</v>
      </c>
      <c r="AP19" s="88" t="str">
        <f>IF(AO19="","","－")</f>
        <v>－</v>
      </c>
      <c r="AQ19" s="92">
        <v>25</v>
      </c>
      <c r="AR19" s="88">
        <f>IF(AO19&lt;AQ19,1,0)</f>
        <v>1</v>
      </c>
      <c r="AS19" s="89"/>
      <c r="AT19" s="126">
        <f>SUM(O17:O19,V17:V19,H17:H19,AC17:AC19,AJ17:AJ19,AQ17:AQ19)</f>
        <v>217</v>
      </c>
      <c r="AU19" s="128"/>
      <c r="AV19" s="122"/>
      <c r="AW19" s="122"/>
      <c r="AX19" s="124"/>
    </row>
    <row r="20" spans="2:50" ht="13" customHeight="1">
      <c r="B20" s="85"/>
      <c r="C20" s="111"/>
      <c r="D20" s="95"/>
      <c r="E20" s="95"/>
      <c r="F20" s="95"/>
      <c r="G20" s="95"/>
      <c r="H20" s="95"/>
      <c r="I20" s="95"/>
      <c r="J20" s="96"/>
      <c r="K20" s="95"/>
      <c r="L20" s="95"/>
      <c r="M20" s="95"/>
      <c r="N20" s="95"/>
      <c r="O20" s="95"/>
      <c r="P20" s="95"/>
      <c r="Q20" s="96"/>
      <c r="R20" s="94"/>
      <c r="S20" s="95"/>
      <c r="T20" s="95"/>
      <c r="U20" s="95"/>
      <c r="V20" s="95"/>
      <c r="W20" s="95"/>
      <c r="X20" s="96"/>
      <c r="Y20" s="94"/>
      <c r="Z20" s="95"/>
      <c r="AA20" s="95"/>
      <c r="AB20" s="95"/>
      <c r="AC20" s="113"/>
      <c r="AD20" s="95"/>
      <c r="AE20" s="96"/>
      <c r="AF20" s="94"/>
      <c r="AG20" s="95"/>
      <c r="AH20" s="95"/>
      <c r="AI20" s="95"/>
      <c r="AJ20" s="95"/>
      <c r="AK20" s="95"/>
      <c r="AL20" s="96"/>
      <c r="AM20" s="94"/>
      <c r="AN20" s="95"/>
      <c r="AO20" s="95"/>
      <c r="AP20" s="95"/>
      <c r="AQ20" s="95"/>
      <c r="AR20" s="95"/>
      <c r="AS20" s="96"/>
      <c r="AT20" s="129">
        <f>IF(AT19&gt;0,AT18/AT19,"-")</f>
        <v>1.1612903225806452</v>
      </c>
      <c r="AU20" s="128"/>
      <c r="AV20" s="129">
        <f>IF(AW16&gt;0,AV16/AW16,"-")</f>
        <v>4.5</v>
      </c>
      <c r="AW20" s="127"/>
      <c r="AX20" s="125"/>
    </row>
    <row r="21" spans="2:50" ht="13" customHeight="1">
      <c r="B21" s="97"/>
      <c r="C21" s="114"/>
      <c r="D21" s="88" t="str">
        <f>IF(OR(D23&gt;=2,J23&gt;=2),IF(D23&gt;J23,"○","●"),"-")</f>
        <v>○</v>
      </c>
      <c r="E21" s="98"/>
      <c r="F21" s="98"/>
      <c r="G21" s="98"/>
      <c r="H21" s="98"/>
      <c r="I21" s="98"/>
      <c r="J21" s="99"/>
      <c r="K21" s="88" t="str">
        <f>IF(OR(K23&gt;=2,Q23&gt;=2),IF(K23&gt;Q23,"○","●"),"-")</f>
        <v>○</v>
      </c>
      <c r="L21" s="98"/>
      <c r="M21" s="98"/>
      <c r="N21" s="98"/>
      <c r="O21" s="98"/>
      <c r="P21" s="98"/>
      <c r="Q21" s="99"/>
      <c r="R21" s="88" t="str">
        <f>IF(OR(R23&gt;=2,X23&gt;=2),IF(R23&gt;X23,"○","●"),"-")</f>
        <v>●</v>
      </c>
      <c r="S21" s="98"/>
      <c r="T21" s="98"/>
      <c r="U21" s="98"/>
      <c r="V21" s="98"/>
      <c r="W21" s="98"/>
      <c r="X21" s="99"/>
      <c r="Y21" s="100"/>
      <c r="Z21" s="98"/>
      <c r="AA21" s="98"/>
      <c r="AB21" s="98"/>
      <c r="AC21" s="98"/>
      <c r="AD21" s="98"/>
      <c r="AE21" s="99"/>
      <c r="AF21" s="87" t="str">
        <f>IF(OR(AF23&gt;=2,AL23&gt;=2),IF(AF23&gt;AL23,"○","●"),"-")</f>
        <v>○</v>
      </c>
      <c r="AG21" s="88"/>
      <c r="AH21" s="88"/>
      <c r="AI21" s="88"/>
      <c r="AJ21" s="88"/>
      <c r="AK21" s="88"/>
      <c r="AL21" s="89"/>
      <c r="AM21" s="87" t="str">
        <f>IF(OR(AM23&gt;=2,AS23&gt;=2),IF(AM23&gt;AS23,"○","●"),"-")</f>
        <v>●</v>
      </c>
      <c r="AN21" s="88"/>
      <c r="AO21" s="88"/>
      <c r="AP21" s="88"/>
      <c r="AQ21" s="88"/>
      <c r="AR21" s="88"/>
      <c r="AS21" s="89"/>
      <c r="AT21" s="119">
        <f>COUNTIF(D21:AS21,"○")</f>
        <v>3</v>
      </c>
      <c r="AU21" s="119">
        <f>COUNTIF(D21:AS21,"●")</f>
        <v>2</v>
      </c>
      <c r="AV21" s="119">
        <f>D23+K23+R23+Y23+AF23+AM23</f>
        <v>6</v>
      </c>
      <c r="AW21" s="119">
        <f>J23+Q23+X23+AE23+AL23+AS23</f>
        <v>6</v>
      </c>
      <c r="AX21" s="123">
        <v>4</v>
      </c>
    </row>
    <row r="22" spans="2:50" ht="13" customHeight="1">
      <c r="B22" s="85"/>
      <c r="C22" s="110"/>
      <c r="D22" s="102"/>
      <c r="E22" s="88">
        <f>IF(F22&gt;H22,1,0)</f>
        <v>1</v>
      </c>
      <c r="F22" s="88">
        <f>IF(AC7="","",AC7)</f>
        <v>25</v>
      </c>
      <c r="G22" s="88" t="str">
        <f>IF(AB7="","",AB7)</f>
        <v>－</v>
      </c>
      <c r="H22" s="88">
        <f>IF(AA7="","",AA7)</f>
        <v>17</v>
      </c>
      <c r="I22" s="88">
        <f>IF(F22&lt;H22,1,0)</f>
        <v>0</v>
      </c>
      <c r="J22" s="89"/>
      <c r="K22" s="91"/>
      <c r="L22" s="88">
        <f>IF(M22&gt;O22,1,0)</f>
        <v>1</v>
      </c>
      <c r="M22" s="88">
        <f>IF(AC12="","",AC12)</f>
        <v>25</v>
      </c>
      <c r="N22" s="88" t="str">
        <f>IF(AB12="","",AB12)</f>
        <v>－</v>
      </c>
      <c r="O22" s="88">
        <f>IF(AA12="","",AA12)</f>
        <v>21</v>
      </c>
      <c r="P22" s="88">
        <f>IF(M22&lt;O22,1,0)</f>
        <v>0</v>
      </c>
      <c r="Q22" s="89"/>
      <c r="R22" s="91"/>
      <c r="S22" s="88">
        <f>IF(T22&gt;V22,1,0)</f>
        <v>0</v>
      </c>
      <c r="T22" s="88">
        <f>IF(AC17="","",AC17)</f>
        <v>20</v>
      </c>
      <c r="U22" s="88" t="str">
        <f>IF(AB17="","",AB17)</f>
        <v>－</v>
      </c>
      <c r="V22" s="88">
        <f>IF(AA17="","",AA17)</f>
        <v>25</v>
      </c>
      <c r="W22" s="88">
        <f>IF(T22&lt;V22,1,0)</f>
        <v>1</v>
      </c>
      <c r="X22" s="89"/>
      <c r="Y22" s="87"/>
      <c r="Z22" s="88"/>
      <c r="AA22" s="88"/>
      <c r="AB22" s="88"/>
      <c r="AC22" s="88"/>
      <c r="AD22" s="88"/>
      <c r="AE22" s="89"/>
      <c r="AF22" s="91"/>
      <c r="AG22" s="88">
        <f>IF(AH22&gt;AJ22,1,0)</f>
        <v>0</v>
      </c>
      <c r="AH22" s="92">
        <v>21</v>
      </c>
      <c r="AI22" s="88" t="str">
        <f>IF(AH22="","","－")</f>
        <v>－</v>
      </c>
      <c r="AJ22" s="92">
        <v>25</v>
      </c>
      <c r="AK22" s="88">
        <f>IF(AH22&lt;AJ22,1,0)</f>
        <v>1</v>
      </c>
      <c r="AL22" s="89"/>
      <c r="AM22" s="91"/>
      <c r="AN22" s="88">
        <f>IF(AO22&gt;AQ22,1,0)</f>
        <v>0</v>
      </c>
      <c r="AO22" s="92">
        <v>20</v>
      </c>
      <c r="AP22" s="88" t="str">
        <f>IF(AO22="","","－")</f>
        <v>－</v>
      </c>
      <c r="AQ22" s="92">
        <v>25</v>
      </c>
      <c r="AR22" s="88">
        <f>IF(AO22&lt;AQ22,1,0)</f>
        <v>1</v>
      </c>
      <c r="AS22" s="89"/>
      <c r="AT22" s="120"/>
      <c r="AU22" s="120"/>
      <c r="AV22" s="121"/>
      <c r="AW22" s="121"/>
      <c r="AX22" s="124"/>
    </row>
    <row r="23" spans="2:50" ht="13" customHeight="1">
      <c r="B23" s="85">
        <v>4</v>
      </c>
      <c r="C23" s="115" t="s">
        <v>175</v>
      </c>
      <c r="D23" s="88">
        <f>E22+E23+E24</f>
        <v>2</v>
      </c>
      <c r="E23" s="88">
        <f>IF(F23&gt;H23,1,0)</f>
        <v>1</v>
      </c>
      <c r="F23" s="88">
        <f>IF(AC8="","",AC8)</f>
        <v>25</v>
      </c>
      <c r="G23" s="88" t="str">
        <f>IF(AB8="","",AB8)</f>
        <v>－</v>
      </c>
      <c r="H23" s="88">
        <f>IF(AA8="","",AA8)</f>
        <v>21</v>
      </c>
      <c r="I23" s="88">
        <f>IF(F23&lt;H23,1,0)</f>
        <v>0</v>
      </c>
      <c r="J23" s="89">
        <f>I22+I23+I24</f>
        <v>0</v>
      </c>
      <c r="K23" s="88">
        <f>L22+L23+L24</f>
        <v>2</v>
      </c>
      <c r="L23" s="88">
        <f>IF(M23&gt;O23,1,0)</f>
        <v>0</v>
      </c>
      <c r="M23" s="88">
        <f>IF(AC13="","",AC13)</f>
        <v>22</v>
      </c>
      <c r="N23" s="88" t="str">
        <f>IF(AB13="","",AB13)</f>
        <v>－</v>
      </c>
      <c r="O23" s="88">
        <f>IF(AA13="","",AA13)</f>
        <v>25</v>
      </c>
      <c r="P23" s="88">
        <f>IF(M23&lt;O23,1,0)</f>
        <v>1</v>
      </c>
      <c r="Q23" s="89">
        <f>P22+P23+P24</f>
        <v>1</v>
      </c>
      <c r="R23" s="88">
        <f>S22+S23+S24</f>
        <v>0</v>
      </c>
      <c r="S23" s="88">
        <f>IF(T23&gt;V23,1,0)</f>
        <v>0</v>
      </c>
      <c r="T23" s="88">
        <f>IF(AC18="","",AC18)</f>
        <v>17</v>
      </c>
      <c r="U23" s="88" t="str">
        <f>IF(AB18="","",AB18)</f>
        <v>－</v>
      </c>
      <c r="V23" s="88">
        <f>IF(AA18="","",AA18)</f>
        <v>25</v>
      </c>
      <c r="W23" s="88">
        <f>IF(T23&lt;V23,1,0)</f>
        <v>1</v>
      </c>
      <c r="X23" s="89">
        <f>W22+W23+W24</f>
        <v>2</v>
      </c>
      <c r="Y23" s="87"/>
      <c r="Z23" s="88"/>
      <c r="AA23" s="88"/>
      <c r="AB23" s="88"/>
      <c r="AC23" s="88"/>
      <c r="AD23" s="88"/>
      <c r="AE23" s="89"/>
      <c r="AF23" s="87">
        <f>AG22+AG23+AG24</f>
        <v>2</v>
      </c>
      <c r="AG23" s="88">
        <f>IF(AH23&gt;AJ23,1,0)</f>
        <v>1</v>
      </c>
      <c r="AH23" s="92">
        <v>25</v>
      </c>
      <c r="AI23" s="88" t="str">
        <f>IF(AH23="","","－")</f>
        <v>－</v>
      </c>
      <c r="AJ23" s="92">
        <v>21</v>
      </c>
      <c r="AK23" s="88">
        <f>IF(AH23&lt;AJ23,1,0)</f>
        <v>0</v>
      </c>
      <c r="AL23" s="89">
        <f>AK22+AK23+AK24</f>
        <v>1</v>
      </c>
      <c r="AM23" s="87">
        <f>AN22+AN23+AN24</f>
        <v>0</v>
      </c>
      <c r="AN23" s="88">
        <f>IF(AO23&gt;AQ23,1,0)</f>
        <v>0</v>
      </c>
      <c r="AO23" s="92">
        <v>16</v>
      </c>
      <c r="AP23" s="88" t="str">
        <f>IF(AO23="","","－")</f>
        <v>－</v>
      </c>
      <c r="AQ23" s="92">
        <v>25</v>
      </c>
      <c r="AR23" s="88">
        <f>IF(AO23&lt;AQ23,1,0)</f>
        <v>1</v>
      </c>
      <c r="AS23" s="89">
        <f>AR22+AR23+AR24</f>
        <v>2</v>
      </c>
      <c r="AT23" s="126">
        <f>SUM(M22:M24,T22:T24,F22:F24,AA22:AA24,AH22:AH24,AO22:AO24)</f>
        <v>266</v>
      </c>
      <c r="AU23" s="127"/>
      <c r="AV23" s="121"/>
      <c r="AW23" s="121"/>
      <c r="AX23" s="124"/>
    </row>
    <row r="24" spans="2:50" ht="13" customHeight="1">
      <c r="B24" s="85"/>
      <c r="C24" s="110"/>
      <c r="D24" s="88"/>
      <c r="E24" s="88">
        <f>IF(F24&gt;H24,1,0)</f>
        <v>0</v>
      </c>
      <c r="F24" s="88" t="str">
        <f>IF(AC9="","",AC9)</f>
        <v/>
      </c>
      <c r="G24" s="88" t="str">
        <f>IF(AB9="","",AB9)</f>
        <v/>
      </c>
      <c r="H24" s="88" t="str">
        <f>IF(AA9="","",AA9)</f>
        <v/>
      </c>
      <c r="I24" s="88">
        <f>IF(F24&lt;H24,1,0)</f>
        <v>0</v>
      </c>
      <c r="J24" s="89"/>
      <c r="K24" s="88"/>
      <c r="L24" s="88">
        <f>IF(M24&gt;O24,1,0)</f>
        <v>1</v>
      </c>
      <c r="M24" s="88">
        <f>IF(AC14="","",AC14)</f>
        <v>25</v>
      </c>
      <c r="N24" s="88" t="str">
        <f>IF(AB14="","",AB14)</f>
        <v>－</v>
      </c>
      <c r="O24" s="88">
        <f>IF(AA14="","",AA14)</f>
        <v>18</v>
      </c>
      <c r="P24" s="88">
        <f>IF(M24&lt;O24,1,0)</f>
        <v>0</v>
      </c>
      <c r="Q24" s="89"/>
      <c r="R24" s="88"/>
      <c r="S24" s="88">
        <f>IF(T24&gt;V24,1,0)</f>
        <v>0</v>
      </c>
      <c r="T24" s="88" t="str">
        <f>IF(AC19="","",AC19)</f>
        <v/>
      </c>
      <c r="U24" s="88" t="str">
        <f>IF(AB19="","",AB19)</f>
        <v/>
      </c>
      <c r="V24" s="88" t="str">
        <f>IF(AA19="","",AA19)</f>
        <v/>
      </c>
      <c r="W24" s="88">
        <f>IF(T24&lt;V24,1,0)</f>
        <v>0</v>
      </c>
      <c r="X24" s="89"/>
      <c r="Y24" s="87"/>
      <c r="Z24" s="88"/>
      <c r="AA24" s="88"/>
      <c r="AB24" s="88"/>
      <c r="AC24" s="88"/>
      <c r="AD24" s="88"/>
      <c r="AE24" s="89"/>
      <c r="AF24" s="87"/>
      <c r="AG24" s="88">
        <f>IF(AH24&gt;AJ24,1,0)</f>
        <v>1</v>
      </c>
      <c r="AH24" s="92">
        <v>25</v>
      </c>
      <c r="AI24" s="88" t="str">
        <f>IF(AH24="","","－")</f>
        <v>－</v>
      </c>
      <c r="AJ24" s="92">
        <v>19</v>
      </c>
      <c r="AK24" s="88">
        <f>IF(AH24&lt;AJ24,1,0)</f>
        <v>0</v>
      </c>
      <c r="AL24" s="89"/>
      <c r="AM24" s="87"/>
      <c r="AN24" s="88">
        <f>IF(AO24&gt;AQ24,1,0)</f>
        <v>0</v>
      </c>
      <c r="AO24" s="92"/>
      <c r="AP24" s="88" t="str">
        <f>IF(AO24="","","－")</f>
        <v/>
      </c>
      <c r="AQ24" s="92"/>
      <c r="AR24" s="88">
        <f>IF(AO24&lt;AQ24,1,0)</f>
        <v>0</v>
      </c>
      <c r="AS24" s="89"/>
      <c r="AT24" s="126">
        <f>SUM(O22:O24,V22:V24,H22:H24,AC22:AC24,AJ22:AJ24,AQ22:AQ24)</f>
        <v>267</v>
      </c>
      <c r="AU24" s="128"/>
      <c r="AV24" s="122"/>
      <c r="AW24" s="122"/>
      <c r="AX24" s="124"/>
    </row>
    <row r="25" spans="2:50" ht="13" customHeight="1">
      <c r="B25" s="101"/>
      <c r="C25" s="111"/>
      <c r="D25" s="95"/>
      <c r="E25" s="95"/>
      <c r="F25" s="95"/>
      <c r="G25" s="95"/>
      <c r="H25" s="95"/>
      <c r="I25" s="95"/>
      <c r="J25" s="96"/>
      <c r="K25" s="95"/>
      <c r="L25" s="95"/>
      <c r="M25" s="95"/>
      <c r="N25" s="95"/>
      <c r="O25" s="95"/>
      <c r="P25" s="95"/>
      <c r="Q25" s="96"/>
      <c r="R25" s="95"/>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129">
        <f>IF(AT24&gt;0,AT23/AT24,"-")</f>
        <v>0.99625468164794007</v>
      </c>
      <c r="AU25" s="128"/>
      <c r="AV25" s="129">
        <f>IF(AW21&gt;0,AV21/AW21,"-")</f>
        <v>1</v>
      </c>
      <c r="AW25" s="127"/>
      <c r="AX25" s="125"/>
    </row>
    <row r="26" spans="2:50" ht="13" customHeight="1">
      <c r="B26" s="85"/>
      <c r="C26" s="114"/>
      <c r="D26" s="88" t="str">
        <f>IF(OR(D28&gt;=2,J28&gt;=2),IF(D28&gt;J28,"○","●"),"-")</f>
        <v>○</v>
      </c>
      <c r="E26" s="98"/>
      <c r="F26" s="98"/>
      <c r="G26" s="98"/>
      <c r="H26" s="98"/>
      <c r="I26" s="98"/>
      <c r="J26" s="99"/>
      <c r="K26" s="88" t="str">
        <f>IF(OR(K28&gt;=2,Q28&gt;=2),IF(K28&gt;Q28,"○","●"),"-")</f>
        <v>○</v>
      </c>
      <c r="L26" s="98"/>
      <c r="M26" s="98"/>
      <c r="N26" s="98"/>
      <c r="O26" s="98"/>
      <c r="P26" s="98"/>
      <c r="Q26" s="99"/>
      <c r="R26" s="88" t="str">
        <f>IF(OR(R28&gt;=2,X28&gt;=2),IF(R28&gt;X28,"○","●"),"-")</f>
        <v>●</v>
      </c>
      <c r="S26" s="98"/>
      <c r="T26" s="98"/>
      <c r="U26" s="98"/>
      <c r="V26" s="98"/>
      <c r="W26" s="98"/>
      <c r="X26" s="99"/>
      <c r="Y26" s="88" t="str">
        <f>IF(OR(Y28&gt;=2,AE28&gt;=2),IF(Y28&gt;AE28,"○","●"),"-")</f>
        <v>●</v>
      </c>
      <c r="Z26" s="98"/>
      <c r="AA26" s="98"/>
      <c r="AB26" s="98"/>
      <c r="AC26" s="98"/>
      <c r="AD26" s="98"/>
      <c r="AE26" s="99"/>
      <c r="AF26" s="100"/>
      <c r="AG26" s="98"/>
      <c r="AH26" s="98"/>
      <c r="AI26" s="98"/>
      <c r="AJ26" s="98"/>
      <c r="AK26" s="98"/>
      <c r="AL26" s="99"/>
      <c r="AM26" s="87" t="str">
        <f>IF(OR(AM28&gt;=2,AS28&gt;=2),IF(AM28&gt;AS28,"○","●"),"-")</f>
        <v>○</v>
      </c>
      <c r="AN26" s="88"/>
      <c r="AO26" s="88"/>
      <c r="AP26" s="88"/>
      <c r="AQ26" s="88"/>
      <c r="AR26" s="88"/>
      <c r="AS26" s="89"/>
      <c r="AT26" s="119">
        <f>COUNTIF(D26:AS26,"○")</f>
        <v>3</v>
      </c>
      <c r="AU26" s="119">
        <f>COUNTIF(D26:AS26,"●")</f>
        <v>2</v>
      </c>
      <c r="AV26" s="119">
        <f>D28+K28+R28+Y28+AF28+AM28</f>
        <v>7</v>
      </c>
      <c r="AW26" s="119">
        <f>J28+Q28+X28+AE28+AL28+AS28</f>
        <v>5</v>
      </c>
      <c r="AX26" s="123">
        <v>3</v>
      </c>
    </row>
    <row r="27" spans="2:50" ht="13" customHeight="1">
      <c r="B27" s="85"/>
      <c r="C27" s="110"/>
      <c r="D27" s="102"/>
      <c r="E27" s="88">
        <f>IF(F27&gt;H27,1,0)</f>
        <v>1</v>
      </c>
      <c r="F27" s="88">
        <f>IF(AJ7="","",AJ7)</f>
        <v>25</v>
      </c>
      <c r="G27" s="88" t="str">
        <f>IF(AI7="","",AI7)</f>
        <v>－</v>
      </c>
      <c r="H27" s="88">
        <f>IF(AH7="","",AH7)</f>
        <v>21</v>
      </c>
      <c r="I27" s="88">
        <f>IF(F27&lt;H27,1,0)</f>
        <v>0</v>
      </c>
      <c r="J27" s="89"/>
      <c r="K27" s="102"/>
      <c r="L27" s="88">
        <f>IF(M27&gt;O27,1,0)</f>
        <v>1</v>
      </c>
      <c r="M27" s="88">
        <f>IF(AJ12="","",AJ12)</f>
        <v>25</v>
      </c>
      <c r="N27" s="88" t="str">
        <f>IF(AI12="","",AI12)</f>
        <v>－</v>
      </c>
      <c r="O27" s="88">
        <f>IF(AH12="","",AH12)</f>
        <v>17</v>
      </c>
      <c r="P27" s="88">
        <f>IF(M27&lt;O27,1,0)</f>
        <v>0</v>
      </c>
      <c r="Q27" s="89"/>
      <c r="R27" s="91"/>
      <c r="S27" s="88">
        <f>IF(T27&gt;V27,1,0)</f>
        <v>0</v>
      </c>
      <c r="T27" s="88">
        <f>IF(AJ17="","",AJ17)</f>
        <v>18</v>
      </c>
      <c r="U27" s="88" t="str">
        <f>IF(AI17="","",AI17)</f>
        <v>－</v>
      </c>
      <c r="V27" s="88">
        <f>IF(AH17="","",AH17)</f>
        <v>25</v>
      </c>
      <c r="W27" s="88">
        <f>IF(T27&lt;V27,1,0)</f>
        <v>1</v>
      </c>
      <c r="X27" s="89"/>
      <c r="Y27" s="91"/>
      <c r="Z27" s="88">
        <f>IF(AA27&gt;AC27,1,0)</f>
        <v>1</v>
      </c>
      <c r="AA27" s="88">
        <f>IF(AJ22="","",AJ22)</f>
        <v>25</v>
      </c>
      <c r="AB27" s="88" t="str">
        <f>IF(AI22="","",AI22)</f>
        <v>－</v>
      </c>
      <c r="AC27" s="88">
        <f>IF(AH22="","",AH22)</f>
        <v>21</v>
      </c>
      <c r="AD27" s="88">
        <f>IF(AA27&lt;AC27,1,0)</f>
        <v>0</v>
      </c>
      <c r="AE27" s="89"/>
      <c r="AF27" s="87"/>
      <c r="AG27" s="88"/>
      <c r="AH27" s="88"/>
      <c r="AI27" s="88"/>
      <c r="AJ27" s="88"/>
      <c r="AK27" s="88"/>
      <c r="AL27" s="89"/>
      <c r="AM27" s="91"/>
      <c r="AN27" s="88">
        <f>IF(AO27&gt;AQ27,1,0)</f>
        <v>1</v>
      </c>
      <c r="AO27" s="92">
        <v>25</v>
      </c>
      <c r="AP27" s="88" t="str">
        <f>IF(AO27="","","－")</f>
        <v>－</v>
      </c>
      <c r="AQ27" s="92">
        <v>23</v>
      </c>
      <c r="AR27" s="88">
        <f>IF(AO27&lt;AQ27,1,0)</f>
        <v>0</v>
      </c>
      <c r="AS27" s="89"/>
      <c r="AT27" s="120"/>
      <c r="AU27" s="120"/>
      <c r="AV27" s="121"/>
      <c r="AW27" s="121"/>
      <c r="AX27" s="124"/>
    </row>
    <row r="28" spans="2:50" ht="13" customHeight="1">
      <c r="B28" s="85">
        <v>5</v>
      </c>
      <c r="C28" s="115" t="s">
        <v>117</v>
      </c>
      <c r="D28" s="88">
        <f>E27+E28+E29</f>
        <v>2</v>
      </c>
      <c r="E28" s="88">
        <f>IF(F28&gt;H28,1,0)</f>
        <v>1</v>
      </c>
      <c r="F28" s="88">
        <f>IF(AJ8="","",AJ8)</f>
        <v>25</v>
      </c>
      <c r="G28" s="88" t="str">
        <f>IF(AI8="","",AI8)</f>
        <v>－</v>
      </c>
      <c r="H28" s="88">
        <f>IF(AH8="","",AH8)</f>
        <v>19</v>
      </c>
      <c r="I28" s="88">
        <f>IF(F28&lt;H28,1,0)</f>
        <v>0</v>
      </c>
      <c r="J28" s="89">
        <f>I27+I28+I29</f>
        <v>0</v>
      </c>
      <c r="K28" s="88">
        <f>L27+L28+L29</f>
        <v>2</v>
      </c>
      <c r="L28" s="88">
        <f>IF(M28&gt;O28,1,0)</f>
        <v>0</v>
      </c>
      <c r="M28" s="88">
        <f>IF(AJ13="","",AJ13)</f>
        <v>16</v>
      </c>
      <c r="N28" s="88" t="str">
        <f>IF(AI13="","",AI13)</f>
        <v>－</v>
      </c>
      <c r="O28" s="88">
        <f>IF(AH13="","",AH13)</f>
        <v>25</v>
      </c>
      <c r="P28" s="88">
        <f>IF(M28&lt;O28,1,0)</f>
        <v>1</v>
      </c>
      <c r="Q28" s="89">
        <f>P27+P28+P29</f>
        <v>1</v>
      </c>
      <c r="R28" s="88">
        <f>S27+S28+S29</f>
        <v>0</v>
      </c>
      <c r="S28" s="88">
        <f>IF(T28&gt;V28,1,0)</f>
        <v>0</v>
      </c>
      <c r="T28" s="88">
        <f>IF(AJ18="","",AJ18)</f>
        <v>19</v>
      </c>
      <c r="U28" s="88" t="str">
        <f>IF(AI18="","",AI18)</f>
        <v>－</v>
      </c>
      <c r="V28" s="88">
        <f>IF(AH18="","",AH18)</f>
        <v>25</v>
      </c>
      <c r="W28" s="88">
        <f>IF(T28&lt;V28,1,0)</f>
        <v>1</v>
      </c>
      <c r="X28" s="89">
        <f>W27+W28+W29</f>
        <v>2</v>
      </c>
      <c r="Y28" s="88">
        <f>Z27+Z28+Z29</f>
        <v>1</v>
      </c>
      <c r="Z28" s="88">
        <f>IF(AA28&gt;AC28,1,0)</f>
        <v>0</v>
      </c>
      <c r="AA28" s="88">
        <f>IF(AJ23="","",AJ23)</f>
        <v>21</v>
      </c>
      <c r="AB28" s="88" t="str">
        <f>IF(AI23="","",AI23)</f>
        <v>－</v>
      </c>
      <c r="AC28" s="88">
        <f>IF(AH23="","",AH23)</f>
        <v>25</v>
      </c>
      <c r="AD28" s="88">
        <f>IF(AA28&lt;AC28,1,0)</f>
        <v>1</v>
      </c>
      <c r="AE28" s="89">
        <f>AD27+AD28+AD29</f>
        <v>2</v>
      </c>
      <c r="AF28" s="87"/>
      <c r="AG28" s="88"/>
      <c r="AH28" s="88"/>
      <c r="AI28" s="88"/>
      <c r="AJ28" s="88"/>
      <c r="AK28" s="88"/>
      <c r="AL28" s="89"/>
      <c r="AM28" s="87">
        <f>AN27+AN28+AN29</f>
        <v>2</v>
      </c>
      <c r="AN28" s="88">
        <f>IF(AO28&gt;AQ28,1,0)</f>
        <v>1</v>
      </c>
      <c r="AO28" s="92">
        <v>25</v>
      </c>
      <c r="AP28" s="88" t="str">
        <f>IF(AO28="","","－")</f>
        <v>－</v>
      </c>
      <c r="AQ28" s="92">
        <v>21</v>
      </c>
      <c r="AR28" s="88">
        <f>IF(AO28&lt;AQ28,1,0)</f>
        <v>0</v>
      </c>
      <c r="AS28" s="89">
        <f>AR27+AR28+AR29</f>
        <v>0</v>
      </c>
      <c r="AT28" s="126">
        <f>SUM(M27:M29,T27:T29,F27:F29,AA27:AA29,AH27:AH29,AO27:AO29)</f>
        <v>268</v>
      </c>
      <c r="AU28" s="127"/>
      <c r="AV28" s="121"/>
      <c r="AW28" s="121"/>
      <c r="AX28" s="124"/>
    </row>
    <row r="29" spans="2:50" ht="13" customHeight="1">
      <c r="B29" s="85"/>
      <c r="C29" s="110"/>
      <c r="D29" s="88"/>
      <c r="E29" s="88">
        <f>IF(F29&gt;H29,1,0)</f>
        <v>0</v>
      </c>
      <c r="F29" s="88" t="str">
        <f>IF(AJ9="","",AJ9)</f>
        <v/>
      </c>
      <c r="G29" s="88" t="str">
        <f>IF(AI9="","",AI9)</f>
        <v/>
      </c>
      <c r="H29" s="88" t="str">
        <f>IF(AH9="","",AH9)</f>
        <v/>
      </c>
      <c r="I29" s="88">
        <f>IF(F29&lt;H29,1,0)</f>
        <v>0</v>
      </c>
      <c r="J29" s="89"/>
      <c r="K29" s="88"/>
      <c r="L29" s="88">
        <f>IF(M29&gt;O29,1,0)</f>
        <v>1</v>
      </c>
      <c r="M29" s="88">
        <f>IF(AJ14="","",AJ14)</f>
        <v>25</v>
      </c>
      <c r="N29" s="88" t="str">
        <f>IF(AI14="","",AI14)</f>
        <v>－</v>
      </c>
      <c r="O29" s="88">
        <f>IF(AH14="","",AH14)</f>
        <v>22</v>
      </c>
      <c r="P29" s="88">
        <f>IF(M29&lt;O29,1,0)</f>
        <v>0</v>
      </c>
      <c r="Q29" s="89"/>
      <c r="R29" s="88"/>
      <c r="S29" s="88">
        <f>IF(T29&gt;V29,1,0)</f>
        <v>0</v>
      </c>
      <c r="T29" s="88" t="str">
        <f>IF(AJ19="","",AJ19)</f>
        <v/>
      </c>
      <c r="U29" s="88" t="str">
        <f>IF(AI19="","",AI19)</f>
        <v/>
      </c>
      <c r="V29" s="88" t="str">
        <f>IF(AH19="","",AH19)</f>
        <v/>
      </c>
      <c r="W29" s="88">
        <f>IF(T29&lt;V29,1,0)</f>
        <v>0</v>
      </c>
      <c r="X29" s="89"/>
      <c r="Y29" s="88"/>
      <c r="Z29" s="88">
        <f>IF(AA29&gt;AC29,1,0)</f>
        <v>0</v>
      </c>
      <c r="AA29" s="88">
        <f>IF(AJ24="","",AJ24)</f>
        <v>19</v>
      </c>
      <c r="AB29" s="88" t="str">
        <f>IF(AI24="","",AI24)</f>
        <v>－</v>
      </c>
      <c r="AC29" s="88">
        <f>IF(AH24="","",AH24)</f>
        <v>25</v>
      </c>
      <c r="AD29" s="88">
        <f>IF(AA29&lt;AC29,1,0)</f>
        <v>1</v>
      </c>
      <c r="AE29" s="89"/>
      <c r="AF29" s="87"/>
      <c r="AG29" s="88"/>
      <c r="AH29" s="88"/>
      <c r="AI29" s="88"/>
      <c r="AJ29" s="88"/>
      <c r="AK29" s="88"/>
      <c r="AL29" s="89"/>
      <c r="AM29" s="87"/>
      <c r="AN29" s="88">
        <f>IF(AO29&gt;AQ29,1,0)</f>
        <v>0</v>
      </c>
      <c r="AO29" s="92"/>
      <c r="AP29" s="88" t="str">
        <f>IF(AO29="","","－")</f>
        <v/>
      </c>
      <c r="AQ29" s="92"/>
      <c r="AR29" s="88">
        <f>IF(AO29&lt;AQ29,1,0)</f>
        <v>0</v>
      </c>
      <c r="AS29" s="89"/>
      <c r="AT29" s="126">
        <f>SUM(O27:O29,V27:V29,H27:H29,AC27:AC29,AJ27:AJ29,AQ27:AQ29)</f>
        <v>269</v>
      </c>
      <c r="AU29" s="128"/>
      <c r="AV29" s="122"/>
      <c r="AW29" s="122"/>
      <c r="AX29" s="124"/>
    </row>
    <row r="30" spans="2:50" ht="13" customHeight="1">
      <c r="B30" s="85"/>
      <c r="C30" s="111"/>
      <c r="D30" s="95"/>
      <c r="E30" s="95"/>
      <c r="F30" s="95"/>
      <c r="G30" s="95"/>
      <c r="H30" s="95"/>
      <c r="I30" s="95"/>
      <c r="J30" s="96"/>
      <c r="K30" s="95"/>
      <c r="L30" s="95"/>
      <c r="M30" s="95"/>
      <c r="N30" s="95"/>
      <c r="O30" s="95"/>
      <c r="P30" s="95"/>
      <c r="Q30" s="96"/>
      <c r="R30" s="95"/>
      <c r="S30" s="95"/>
      <c r="T30" s="95"/>
      <c r="U30" s="95"/>
      <c r="V30" s="95"/>
      <c r="W30" s="95"/>
      <c r="X30" s="96"/>
      <c r="Y30" s="95"/>
      <c r="Z30" s="95"/>
      <c r="AA30" s="95"/>
      <c r="AB30" s="95"/>
      <c r="AC30" s="95"/>
      <c r="AD30" s="95"/>
      <c r="AE30" s="96"/>
      <c r="AF30" s="94"/>
      <c r="AG30" s="95"/>
      <c r="AH30" s="95"/>
      <c r="AI30" s="95"/>
      <c r="AJ30" s="95"/>
      <c r="AK30" s="95"/>
      <c r="AL30" s="96"/>
      <c r="AM30" s="94"/>
      <c r="AN30" s="95"/>
      <c r="AO30" s="95"/>
      <c r="AP30" s="95"/>
      <c r="AQ30" s="95"/>
      <c r="AR30" s="95"/>
      <c r="AS30" s="96"/>
      <c r="AT30" s="129">
        <f>IF(AT29&gt;0,AT28/AT29,"-")</f>
        <v>0.99628252788104088</v>
      </c>
      <c r="AU30" s="128"/>
      <c r="AV30" s="129">
        <f>IF(AW26&gt;0,AV26/AW26,"-")</f>
        <v>1.4</v>
      </c>
      <c r="AW30" s="127"/>
      <c r="AX30" s="125"/>
    </row>
    <row r="31" spans="2:50" ht="13" customHeight="1">
      <c r="B31" s="97"/>
      <c r="C31" s="116"/>
      <c r="D31" s="88" t="str">
        <f>IF(OR(D33&gt;=2,J33&gt;=2),IF(D33&gt;J33,"○","●"),"-")</f>
        <v>○</v>
      </c>
      <c r="E31" s="98"/>
      <c r="F31" s="98"/>
      <c r="G31" s="98"/>
      <c r="H31" s="98"/>
      <c r="I31" s="98"/>
      <c r="J31" s="99"/>
      <c r="K31" s="88" t="str">
        <f>IF(OR(K33&gt;=2,Q33&gt;=2),IF(K33&gt;Q33,"○","●"),"-")</f>
        <v>●</v>
      </c>
      <c r="L31" s="98"/>
      <c r="M31" s="98"/>
      <c r="N31" s="98"/>
      <c r="O31" s="98"/>
      <c r="P31" s="98"/>
      <c r="Q31" s="99"/>
      <c r="R31" s="88" t="str">
        <f>IF(OR(R33&gt;=2,X33&gt;=2),IF(R33&gt;X33,"○","●"),"-")</f>
        <v>○</v>
      </c>
      <c r="S31" s="98"/>
      <c r="T31" s="98"/>
      <c r="U31" s="98"/>
      <c r="V31" s="98"/>
      <c r="W31" s="98"/>
      <c r="X31" s="99"/>
      <c r="Y31" s="88" t="str">
        <f>IF(OR(Y33&gt;=2,AE33&gt;=2),IF(Y33&gt;AE33,"○","●"),"-")</f>
        <v>○</v>
      </c>
      <c r="Z31" s="98"/>
      <c r="AA31" s="98"/>
      <c r="AB31" s="98"/>
      <c r="AC31" s="98"/>
      <c r="AD31" s="98"/>
      <c r="AE31" s="99"/>
      <c r="AF31" s="88" t="str">
        <f>IF(OR(AF33&gt;=2,AL33&gt;=2),IF(AF33&gt;AL33,"○","●"),"-")</f>
        <v>●</v>
      </c>
      <c r="AG31" s="98"/>
      <c r="AH31" s="98"/>
      <c r="AI31" s="98"/>
      <c r="AJ31" s="98"/>
      <c r="AK31" s="98"/>
      <c r="AL31" s="99"/>
      <c r="AM31" s="100"/>
      <c r="AN31" s="98"/>
      <c r="AO31" s="98"/>
      <c r="AP31" s="98"/>
      <c r="AQ31" s="98"/>
      <c r="AR31" s="98"/>
      <c r="AS31" s="99"/>
      <c r="AT31" s="119">
        <f>COUNTIF(D31:AS31,"○")</f>
        <v>3</v>
      </c>
      <c r="AU31" s="119">
        <f>COUNTIF(D31:AS31,"●")</f>
        <v>2</v>
      </c>
      <c r="AV31" s="119">
        <f>D33+K33+R33+Y33+AF33+AM33</f>
        <v>7</v>
      </c>
      <c r="AW31" s="119">
        <f>J33+Q33+X33+AE33+AL33+AS33</f>
        <v>5</v>
      </c>
      <c r="AX31" s="123">
        <v>2</v>
      </c>
    </row>
    <row r="32" spans="2:50" ht="13" customHeight="1">
      <c r="B32" s="85"/>
      <c r="C32" s="117"/>
      <c r="D32" s="91"/>
      <c r="E32" s="88">
        <f>IF(F32&gt;H32,1,0)</f>
        <v>1</v>
      </c>
      <c r="F32" s="88">
        <f>IF(AQ7="","",AQ7)</f>
        <v>25</v>
      </c>
      <c r="G32" s="88" t="str">
        <f>IF(AP7="","",AP7)</f>
        <v>－</v>
      </c>
      <c r="H32" s="88">
        <f>IF(AO7="","",AO7)</f>
        <v>18</v>
      </c>
      <c r="I32" s="88">
        <f>IF(F32&lt;H32,1,0)</f>
        <v>0</v>
      </c>
      <c r="J32" s="89"/>
      <c r="K32" s="102"/>
      <c r="L32" s="88">
        <f>IF(M32&gt;O32,1,0)</f>
        <v>0</v>
      </c>
      <c r="M32" s="88">
        <f>IF(AQ12="","",AQ12)</f>
        <v>23</v>
      </c>
      <c r="N32" s="88" t="str">
        <f>IF(AP12="","",AP12)</f>
        <v>－</v>
      </c>
      <c r="O32" s="88">
        <f>IF(AO12="","",AO12)</f>
        <v>25</v>
      </c>
      <c r="P32" s="88">
        <f>IF(M32&lt;O32,1,0)</f>
        <v>1</v>
      </c>
      <c r="Q32" s="89"/>
      <c r="R32" s="102"/>
      <c r="S32" s="88">
        <f>IF(T32&gt;V32,1,0)</f>
        <v>0</v>
      </c>
      <c r="T32" s="88">
        <f>IF(AQ17="","",AQ17)</f>
        <v>18</v>
      </c>
      <c r="U32" s="88" t="str">
        <f>IF(AP17="","",AP17)</f>
        <v>－</v>
      </c>
      <c r="V32" s="88">
        <f>IF(AO17="","",AO17)</f>
        <v>25</v>
      </c>
      <c r="W32" s="88">
        <f>IF(T32&lt;V32,1,0)</f>
        <v>1</v>
      </c>
      <c r="X32" s="89"/>
      <c r="Y32" s="91"/>
      <c r="Z32" s="88">
        <f>IF(AA32&gt;AC32,1,0)</f>
        <v>1</v>
      </c>
      <c r="AA32" s="88">
        <f>IF(AQ22="","",AQ22)</f>
        <v>25</v>
      </c>
      <c r="AB32" s="88" t="str">
        <f>IF(AP22="","",AP22)</f>
        <v>－</v>
      </c>
      <c r="AC32" s="88">
        <f>IF(AO22="","",AO22)</f>
        <v>20</v>
      </c>
      <c r="AD32" s="88">
        <f>IF(AA32&lt;AC32,1,0)</f>
        <v>0</v>
      </c>
      <c r="AE32" s="89"/>
      <c r="AF32" s="91"/>
      <c r="AG32" s="88">
        <f>IF(AH32&gt;AJ32,1,0)</f>
        <v>0</v>
      </c>
      <c r="AH32" s="88">
        <f>IF(AQ27="","",AQ27)</f>
        <v>23</v>
      </c>
      <c r="AI32" s="88" t="str">
        <f>IF(AP27="","",AP27)</f>
        <v>－</v>
      </c>
      <c r="AJ32" s="88">
        <f>IF(AO27="","",AO27)</f>
        <v>25</v>
      </c>
      <c r="AK32" s="88">
        <f>IF(AH32&lt;AJ32,1,0)</f>
        <v>1</v>
      </c>
      <c r="AL32" s="89"/>
      <c r="AM32" s="87"/>
      <c r="AN32" s="88"/>
      <c r="AO32" s="88"/>
      <c r="AP32" s="88"/>
      <c r="AQ32" s="88"/>
      <c r="AR32" s="88"/>
      <c r="AS32" s="89"/>
      <c r="AT32" s="120"/>
      <c r="AU32" s="120"/>
      <c r="AV32" s="121"/>
      <c r="AW32" s="121"/>
      <c r="AX32" s="124"/>
    </row>
    <row r="33" spans="2:50" ht="13" customHeight="1">
      <c r="B33" s="85">
        <v>6</v>
      </c>
      <c r="C33" s="115" t="s">
        <v>119</v>
      </c>
      <c r="D33" s="88">
        <f>E32+E33+E34</f>
        <v>2</v>
      </c>
      <c r="E33" s="88">
        <f>IF(F33&gt;H33,1,0)</f>
        <v>1</v>
      </c>
      <c r="F33" s="88">
        <f>IF(AQ8="","",AQ8)</f>
        <v>25</v>
      </c>
      <c r="G33" s="88" t="str">
        <f>IF(AP8="","",AP8)</f>
        <v>－</v>
      </c>
      <c r="H33" s="88">
        <f>IF(AO8="","",AO8)</f>
        <v>22</v>
      </c>
      <c r="I33" s="88">
        <f>IF(F33&lt;H33,1,0)</f>
        <v>0</v>
      </c>
      <c r="J33" s="89">
        <f>I32+I33+I34</f>
        <v>0</v>
      </c>
      <c r="K33" s="88">
        <f>L32+L33+L34</f>
        <v>1</v>
      </c>
      <c r="L33" s="88">
        <f>IF(M33&gt;O33,1,0)</f>
        <v>1</v>
      </c>
      <c r="M33" s="88">
        <f>IF(AQ13="","",AQ13)</f>
        <v>25</v>
      </c>
      <c r="N33" s="88" t="str">
        <f>IF(AP13="","",AP13)</f>
        <v>－</v>
      </c>
      <c r="O33" s="88">
        <f>IF(AO13="","",AO13)</f>
        <v>12</v>
      </c>
      <c r="P33" s="88">
        <f>IF(M33&lt;O33,1,0)</f>
        <v>0</v>
      </c>
      <c r="Q33" s="89">
        <f>P32+P33+P34</f>
        <v>2</v>
      </c>
      <c r="R33" s="88">
        <f>S32+S33+S34</f>
        <v>2</v>
      </c>
      <c r="S33" s="88">
        <f>IF(T33&gt;V33,1,0)</f>
        <v>1</v>
      </c>
      <c r="T33" s="88">
        <f>IF(AQ18="","",AQ18)</f>
        <v>25</v>
      </c>
      <c r="U33" s="88" t="str">
        <f>IF(AP18="","",AP18)</f>
        <v>－</v>
      </c>
      <c r="V33" s="88">
        <f>IF(AO18="","",AO18)</f>
        <v>14</v>
      </c>
      <c r="W33" s="88">
        <f>IF(T33&lt;V33,1,0)</f>
        <v>0</v>
      </c>
      <c r="X33" s="89">
        <f>W32+W33+W34</f>
        <v>1</v>
      </c>
      <c r="Y33" s="88">
        <f>Z32+Z33+Z34</f>
        <v>2</v>
      </c>
      <c r="Z33" s="88">
        <f>IF(AA33&gt;AC33,1,0)</f>
        <v>1</v>
      </c>
      <c r="AA33" s="88">
        <f>IF(AQ23="","",AQ23)</f>
        <v>25</v>
      </c>
      <c r="AB33" s="88" t="str">
        <f>IF(AP23="","",AP23)</f>
        <v>－</v>
      </c>
      <c r="AC33" s="88">
        <f>IF(AO23="","",AO23)</f>
        <v>16</v>
      </c>
      <c r="AD33" s="88">
        <f>IF(AA33&lt;AC33,1,0)</f>
        <v>0</v>
      </c>
      <c r="AE33" s="89">
        <f>AD32+AD33+AD34</f>
        <v>0</v>
      </c>
      <c r="AF33" s="88">
        <f>AG32+AG33+AG34</f>
        <v>0</v>
      </c>
      <c r="AG33" s="88">
        <f>IF(AH33&gt;AJ33,1,0)</f>
        <v>0</v>
      </c>
      <c r="AH33" s="88">
        <f>IF(AQ28="","",AQ28)</f>
        <v>21</v>
      </c>
      <c r="AI33" s="88" t="str">
        <f>IF(AP28="","",AP28)</f>
        <v>－</v>
      </c>
      <c r="AJ33" s="88">
        <f>IF(AO28="","",AO28)</f>
        <v>25</v>
      </c>
      <c r="AK33" s="88">
        <f>IF(AH33&lt;AJ33,1,0)</f>
        <v>1</v>
      </c>
      <c r="AL33" s="89">
        <f>AK32+AK33+AK34</f>
        <v>2</v>
      </c>
      <c r="AM33" s="87"/>
      <c r="AN33" s="88"/>
      <c r="AO33" s="88"/>
      <c r="AP33" s="88"/>
      <c r="AQ33" s="88"/>
      <c r="AR33" s="88"/>
      <c r="AS33" s="89"/>
      <c r="AT33" s="126">
        <f>SUM(M32:M34,T32:T34,F32:F34,AA32:AA34,AH32:AH34,AO32:AO34)</f>
        <v>280</v>
      </c>
      <c r="AU33" s="127"/>
      <c r="AV33" s="121"/>
      <c r="AW33" s="121"/>
      <c r="AX33" s="124"/>
    </row>
    <row r="34" spans="2:50" ht="13" customHeight="1">
      <c r="B34" s="85"/>
      <c r="C34" s="117"/>
      <c r="D34" s="88"/>
      <c r="E34" s="88">
        <f>IF(F34&gt;H34,1,0)</f>
        <v>0</v>
      </c>
      <c r="F34" s="88" t="str">
        <f>IF(AQ9="","",AQ9)</f>
        <v/>
      </c>
      <c r="G34" s="88" t="str">
        <f>IF(AP9="","",AP9)</f>
        <v/>
      </c>
      <c r="H34" s="88" t="str">
        <f>IF(AO9="","",AO9)</f>
        <v/>
      </c>
      <c r="I34" s="88">
        <f>IF(F34&lt;H34,1,0)</f>
        <v>0</v>
      </c>
      <c r="J34" s="89"/>
      <c r="K34" s="88"/>
      <c r="L34" s="88">
        <f>IF(M34&gt;O34,1,0)</f>
        <v>0</v>
      </c>
      <c r="M34" s="88">
        <f>IF(AQ14="","",AQ14)</f>
        <v>20</v>
      </c>
      <c r="N34" s="88" t="str">
        <f>IF(AP14="","",AP14)</f>
        <v>－</v>
      </c>
      <c r="O34" s="88">
        <f>IF(AO14="","",AO14)</f>
        <v>25</v>
      </c>
      <c r="P34" s="88">
        <f>IF(M34&lt;O34,1,0)</f>
        <v>1</v>
      </c>
      <c r="Q34" s="89"/>
      <c r="R34" s="88"/>
      <c r="S34" s="88">
        <f>IF(T34&gt;V34,1,0)</f>
        <v>1</v>
      </c>
      <c r="T34" s="88">
        <f>IF(AQ19="","",AQ19)</f>
        <v>25</v>
      </c>
      <c r="U34" s="88" t="str">
        <f>IF(AP19="","",AP19)</f>
        <v>－</v>
      </c>
      <c r="V34" s="88">
        <f>IF(AO19="","",AO19)</f>
        <v>13</v>
      </c>
      <c r="W34" s="88">
        <f>IF(T34&lt;V34,1,0)</f>
        <v>0</v>
      </c>
      <c r="X34" s="89"/>
      <c r="Y34" s="88"/>
      <c r="Z34" s="88">
        <f>IF(AA34&gt;AC34,1,0)</f>
        <v>0</v>
      </c>
      <c r="AA34" s="88" t="str">
        <f>IF(AQ24="","",AQ24)</f>
        <v/>
      </c>
      <c r="AB34" s="88" t="str">
        <f>IF(AP24="","",AP24)</f>
        <v/>
      </c>
      <c r="AC34" s="88" t="str">
        <f>IF(AO24="","",AO24)</f>
        <v/>
      </c>
      <c r="AD34" s="88">
        <f>IF(AA34&lt;AC34,1,0)</f>
        <v>0</v>
      </c>
      <c r="AE34" s="89"/>
      <c r="AF34" s="88"/>
      <c r="AG34" s="88">
        <f>IF(AH34&gt;AJ34,1,0)</f>
        <v>0</v>
      </c>
      <c r="AH34" s="88" t="str">
        <f>IF(AQ29="","",AQ29)</f>
        <v/>
      </c>
      <c r="AI34" s="88" t="str">
        <f>IF(AP29="","",AP29)</f>
        <v/>
      </c>
      <c r="AJ34" s="88" t="str">
        <f>IF(AO29="","",AO29)</f>
        <v/>
      </c>
      <c r="AK34" s="88">
        <f>IF(AH34&lt;AJ34,1,0)</f>
        <v>0</v>
      </c>
      <c r="AL34" s="89"/>
      <c r="AM34" s="87"/>
      <c r="AN34" s="88"/>
      <c r="AO34" s="88"/>
      <c r="AP34" s="88"/>
      <c r="AQ34" s="88"/>
      <c r="AR34" s="88"/>
      <c r="AS34" s="89"/>
      <c r="AT34" s="126">
        <f>SUM(O32:O34,V32:V34,H32:H34,AC32:AC34,AJ32:AJ34,AQ32:AQ34)</f>
        <v>240</v>
      </c>
      <c r="AU34" s="128"/>
      <c r="AV34" s="122"/>
      <c r="AW34" s="122"/>
      <c r="AX34" s="124"/>
    </row>
    <row r="35" spans="2:50" ht="13" customHeight="1">
      <c r="B35" s="101"/>
      <c r="C35" s="118"/>
      <c r="D35" s="95"/>
      <c r="E35" s="95"/>
      <c r="F35" s="95"/>
      <c r="G35" s="95"/>
      <c r="H35" s="95"/>
      <c r="I35" s="95"/>
      <c r="J35" s="96"/>
      <c r="K35" s="95"/>
      <c r="L35" s="95"/>
      <c r="M35" s="95"/>
      <c r="N35" s="95"/>
      <c r="O35" s="95"/>
      <c r="P35" s="95"/>
      <c r="Q35" s="96"/>
      <c r="R35" s="95"/>
      <c r="S35" s="95"/>
      <c r="T35" s="95"/>
      <c r="U35" s="95"/>
      <c r="V35" s="95"/>
      <c r="W35" s="95"/>
      <c r="X35" s="96"/>
      <c r="Y35" s="95"/>
      <c r="Z35" s="95"/>
      <c r="AA35" s="95"/>
      <c r="AB35" s="95"/>
      <c r="AC35" s="95"/>
      <c r="AD35" s="95"/>
      <c r="AE35" s="96"/>
      <c r="AF35" s="95"/>
      <c r="AG35" s="95"/>
      <c r="AH35" s="95"/>
      <c r="AI35" s="95"/>
      <c r="AJ35" s="95"/>
      <c r="AK35" s="95"/>
      <c r="AL35" s="96"/>
      <c r="AM35" s="94"/>
      <c r="AN35" s="95"/>
      <c r="AO35" s="95"/>
      <c r="AP35" s="95"/>
      <c r="AQ35" s="95"/>
      <c r="AR35" s="95"/>
      <c r="AS35" s="96"/>
      <c r="AT35" s="129">
        <f>IF(AT34&gt;0,AT33/AT34,"-")</f>
        <v>1.1666666666666667</v>
      </c>
      <c r="AU35" s="128"/>
      <c r="AV35" s="129">
        <f>IF(AW31&gt;0,AV31/AW31,"-")</f>
        <v>1.4</v>
      </c>
      <c r="AW35" s="127"/>
      <c r="AX35" s="125"/>
    </row>
    <row r="37" spans="2:50">
      <c r="C37" s="153" t="s">
        <v>186</v>
      </c>
    </row>
  </sheetData>
  <sheetProtection sheet="1" objects="1" scenarios="1" selectLockedCells="1"/>
  <mergeCells count="60">
    <mergeCell ref="AM5:AS5"/>
    <mergeCell ref="D5:J5"/>
    <mergeCell ref="K5:Q5"/>
    <mergeCell ref="R5:X5"/>
    <mergeCell ref="Y5:AE5"/>
    <mergeCell ref="AF5:AL5"/>
    <mergeCell ref="AT6:AT7"/>
    <mergeCell ref="AU6:AU7"/>
    <mergeCell ref="AV6:AV9"/>
    <mergeCell ref="AW6:AW9"/>
    <mergeCell ref="AX6:AX10"/>
    <mergeCell ref="AT8:AU8"/>
    <mergeCell ref="AT9:AU9"/>
    <mergeCell ref="AT10:AU10"/>
    <mergeCell ref="AV10:AW10"/>
    <mergeCell ref="AT11:AT12"/>
    <mergeCell ref="AU11:AU12"/>
    <mergeCell ref="AV11:AV14"/>
    <mergeCell ref="AW11:AW14"/>
    <mergeCell ref="AX11:AX15"/>
    <mergeCell ref="AT13:AU13"/>
    <mergeCell ref="AT14:AU14"/>
    <mergeCell ref="AT15:AU15"/>
    <mergeCell ref="AV15:AW15"/>
    <mergeCell ref="AT16:AT17"/>
    <mergeCell ref="AU16:AU17"/>
    <mergeCell ref="AV16:AV19"/>
    <mergeCell ref="AW16:AW19"/>
    <mergeCell ref="AX16:AX20"/>
    <mergeCell ref="AT18:AU18"/>
    <mergeCell ref="AT19:AU19"/>
    <mergeCell ref="AT20:AU20"/>
    <mergeCell ref="AV20:AW20"/>
    <mergeCell ref="AT21:AT22"/>
    <mergeCell ref="AU21:AU22"/>
    <mergeCell ref="AV21:AV24"/>
    <mergeCell ref="AW21:AW24"/>
    <mergeCell ref="AX21:AX25"/>
    <mergeCell ref="AT23:AU23"/>
    <mergeCell ref="AT24:AU24"/>
    <mergeCell ref="AT25:AU25"/>
    <mergeCell ref="AV25:AW25"/>
    <mergeCell ref="AT26:AT27"/>
    <mergeCell ref="AU26:AU27"/>
    <mergeCell ref="AV26:AV29"/>
    <mergeCell ref="AW26:AW29"/>
    <mergeCell ref="AX26:AX30"/>
    <mergeCell ref="AT28:AU28"/>
    <mergeCell ref="AT29:AU29"/>
    <mergeCell ref="AT30:AU30"/>
    <mergeCell ref="AV30:AW30"/>
    <mergeCell ref="AT31:AT32"/>
    <mergeCell ref="AU31:AU32"/>
    <mergeCell ref="AV31:AV34"/>
    <mergeCell ref="AW31:AW34"/>
    <mergeCell ref="AX31:AX35"/>
    <mergeCell ref="AT33:AU33"/>
    <mergeCell ref="AT34:AU34"/>
    <mergeCell ref="AT35:AU35"/>
    <mergeCell ref="AV35:AW35"/>
  </mergeCells>
  <phoneticPr fontId="25"/>
  <pageMargins left="0.47244094488188981" right="0.35433070866141736" top="0.86614173228346458" bottom="0.39370078740157483" header="0.51181102362204722" footer="0.51181102362204722"/>
  <pageSetup paperSize="9" orientation="landscape" horizontalDpi="4294967292" verticalDpi="4294967292"/>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3" defaultRowHeight="14"/>
  <sheetData/>
  <phoneticPr fontId="2"/>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9F410-D6C0-8E47-BB6C-BDC6F83479C0}">
  <dimension ref="B1:AY37"/>
  <sheetViews>
    <sheetView zoomScale="110" zoomScaleNormal="110" workbookViewId="0">
      <selection activeCell="M7" sqref="M7"/>
    </sheetView>
  </sheetViews>
  <sheetFormatPr baseColWidth="10" defaultColWidth="7.6640625" defaultRowHeight="14"/>
  <cols>
    <col min="1" max="2" width="4" style="76" customWidth="1"/>
    <col min="3" max="3" width="12.33203125" style="76" customWidth="1"/>
    <col min="4" max="4" width="2.1640625" style="76" customWidth="1"/>
    <col min="5" max="5" width="2.1640625" style="76" hidden="1" customWidth="1"/>
    <col min="6" max="6" width="2.5" style="76" customWidth="1"/>
    <col min="7" max="7" width="2.1640625" style="76" customWidth="1"/>
    <col min="8" max="8" width="2.5" style="76" customWidth="1"/>
    <col min="9" max="9" width="2.1640625" style="76" hidden="1" customWidth="1"/>
    <col min="10" max="11" width="2.1640625" style="76" customWidth="1"/>
    <col min="12" max="12" width="2.1640625" style="76" hidden="1" customWidth="1"/>
    <col min="13" max="13" width="2.5" style="76" customWidth="1"/>
    <col min="14" max="14" width="2.1640625" style="76" customWidth="1"/>
    <col min="15" max="15" width="2.5" style="76" customWidth="1"/>
    <col min="16" max="16" width="2.1640625" style="76" hidden="1" customWidth="1"/>
    <col min="17" max="18" width="2.1640625" style="76" customWidth="1"/>
    <col min="19" max="19" width="2.1640625" style="76" hidden="1" customWidth="1"/>
    <col min="20" max="20" width="2.5" style="76" customWidth="1"/>
    <col min="21" max="21" width="2.1640625" style="76" customWidth="1"/>
    <col min="22" max="22" width="2.5" style="76" customWidth="1"/>
    <col min="23" max="23" width="2.1640625" style="76" hidden="1" customWidth="1"/>
    <col min="24" max="25" width="2.1640625" style="76" customWidth="1"/>
    <col min="26" max="26" width="2.1640625" style="76" hidden="1" customWidth="1"/>
    <col min="27" max="27" width="2.5" style="76" customWidth="1"/>
    <col min="28" max="28" width="2.1640625" style="76" customWidth="1"/>
    <col min="29" max="29" width="2.5" style="76" customWidth="1"/>
    <col min="30" max="30" width="2.1640625" style="76" hidden="1" customWidth="1"/>
    <col min="31" max="32" width="2.1640625" style="76" customWidth="1"/>
    <col min="33" max="33" width="2.1640625" style="76" hidden="1" customWidth="1"/>
    <col min="34" max="34" width="2.5" style="76" customWidth="1"/>
    <col min="35" max="35" width="2.1640625" style="76" customWidth="1"/>
    <col min="36" max="36" width="2.5" style="76" customWidth="1"/>
    <col min="37" max="37" width="2.1640625" style="76" hidden="1" customWidth="1"/>
    <col min="38" max="39" width="2.1640625" style="76" customWidth="1"/>
    <col min="40" max="40" width="2.1640625" style="76" hidden="1" customWidth="1"/>
    <col min="41" max="41" width="2.5" style="76" customWidth="1"/>
    <col min="42" max="42" width="2.1640625" style="76" customWidth="1"/>
    <col min="43" max="43" width="2.5" style="76" customWidth="1"/>
    <col min="44" max="44" width="2.1640625" style="76" hidden="1" customWidth="1"/>
    <col min="45" max="45" width="2.1640625" style="76" customWidth="1"/>
    <col min="46" max="47" width="3.6640625" style="76" customWidth="1"/>
    <col min="48" max="49" width="6.83203125" style="76" customWidth="1"/>
    <col min="50" max="50" width="3.83203125" style="76" customWidth="1"/>
    <col min="51" max="16384" width="7.6640625" style="76"/>
  </cols>
  <sheetData>
    <row r="1" spans="2:51" ht="19">
      <c r="B1" s="75" t="s">
        <v>166</v>
      </c>
    </row>
    <row r="2" spans="2:51">
      <c r="B2" s="77" t="s">
        <v>167</v>
      </c>
    </row>
    <row r="3" spans="2:51">
      <c r="B3" s="77" t="s">
        <v>170</v>
      </c>
    </row>
    <row r="5" spans="2:51" ht="18" customHeight="1">
      <c r="B5" s="79"/>
      <c r="C5" s="80" t="s">
        <v>2</v>
      </c>
      <c r="D5" s="130" t="str">
        <f>C8</f>
        <v>熊本大学</v>
      </c>
      <c r="E5" s="131"/>
      <c r="F5" s="131"/>
      <c r="G5" s="131"/>
      <c r="H5" s="131"/>
      <c r="I5" s="131"/>
      <c r="J5" s="132"/>
      <c r="K5" s="130" t="str">
        <f>C13</f>
        <v>沖縄大学</v>
      </c>
      <c r="L5" s="131"/>
      <c r="M5" s="131"/>
      <c r="N5" s="131"/>
      <c r="O5" s="131"/>
      <c r="P5" s="131"/>
      <c r="Q5" s="132"/>
      <c r="R5" s="130" t="str">
        <f>C18</f>
        <v>琉球大学</v>
      </c>
      <c r="S5" s="131"/>
      <c r="T5" s="131"/>
      <c r="U5" s="131"/>
      <c r="V5" s="131"/>
      <c r="W5" s="131"/>
      <c r="X5" s="132"/>
      <c r="Y5" s="130" t="str">
        <f>C23</f>
        <v>福岡工業大学</v>
      </c>
      <c r="Z5" s="131"/>
      <c r="AA5" s="131"/>
      <c r="AB5" s="131"/>
      <c r="AC5" s="131"/>
      <c r="AD5" s="131"/>
      <c r="AE5" s="132"/>
      <c r="AF5" s="130" t="str">
        <f>C28</f>
        <v>大分大学</v>
      </c>
      <c r="AG5" s="131"/>
      <c r="AH5" s="131"/>
      <c r="AI5" s="131"/>
      <c r="AJ5" s="131"/>
      <c r="AK5" s="131"/>
      <c r="AL5" s="132"/>
      <c r="AM5" s="130" t="str">
        <f>C33</f>
        <v>長崎県立大学</v>
      </c>
      <c r="AN5" s="133"/>
      <c r="AO5" s="133"/>
      <c r="AP5" s="133"/>
      <c r="AQ5" s="133"/>
      <c r="AR5" s="133"/>
      <c r="AS5" s="134"/>
      <c r="AT5" s="81" t="s">
        <v>7</v>
      </c>
      <c r="AU5" s="82" t="s">
        <v>8</v>
      </c>
      <c r="AV5" s="107" t="s">
        <v>9</v>
      </c>
      <c r="AW5" s="108" t="s">
        <v>0</v>
      </c>
      <c r="AX5" s="83" t="s">
        <v>1</v>
      </c>
      <c r="AY5" s="84"/>
    </row>
    <row r="6" spans="2:51" ht="13" customHeight="1">
      <c r="B6" s="85"/>
      <c r="C6" s="109"/>
      <c r="D6" s="87"/>
      <c r="E6" s="88"/>
      <c r="F6" s="88"/>
      <c r="G6" s="88"/>
      <c r="H6" s="88"/>
      <c r="I6" s="88"/>
      <c r="J6" s="89"/>
      <c r="K6" s="87" t="str">
        <f>IF(OR(K8&gt;=2,Q8&gt;=2),IF(K8&gt;Q8,"○","●"),"-")</f>
        <v>●</v>
      </c>
      <c r="L6" s="88"/>
      <c r="M6" s="88"/>
      <c r="N6" s="88"/>
      <c r="O6" s="88"/>
      <c r="P6" s="88"/>
      <c r="Q6" s="89"/>
      <c r="R6" s="87" t="str">
        <f>IF(OR(R8&gt;=2,X8&gt;=2),IF(R8&gt;X8,"○","●"),"-")</f>
        <v>○</v>
      </c>
      <c r="S6" s="88"/>
      <c r="T6" s="88"/>
      <c r="U6" s="88"/>
      <c r="V6" s="88"/>
      <c r="W6" s="88"/>
      <c r="X6" s="89"/>
      <c r="Y6" s="87" t="str">
        <f>IF(OR(Y8&gt;=2,AE8&gt;=2),IF(Y8&gt;AE8,"○","●"),"-")</f>
        <v>○</v>
      </c>
      <c r="Z6" s="88"/>
      <c r="AA6" s="88"/>
      <c r="AB6" s="88"/>
      <c r="AC6" s="88"/>
      <c r="AD6" s="88"/>
      <c r="AE6" s="89"/>
      <c r="AF6" s="87" t="str">
        <f>IF(OR(AF8&gt;=2,AL8&gt;=2),IF(AF8&gt;AL8,"○","●"),"-")</f>
        <v>○</v>
      </c>
      <c r="AG6" s="88"/>
      <c r="AH6" s="88"/>
      <c r="AI6" s="88"/>
      <c r="AJ6" s="88"/>
      <c r="AK6" s="88"/>
      <c r="AL6" s="89"/>
      <c r="AM6" s="87" t="str">
        <f>IF(OR(AM8&gt;=2,AS8&gt;=2),IF(AM8&gt;AS8,"○","●"),"-")</f>
        <v>○</v>
      </c>
      <c r="AN6" s="88"/>
      <c r="AO6" s="88"/>
      <c r="AP6" s="88"/>
      <c r="AQ6" s="88"/>
      <c r="AR6" s="88"/>
      <c r="AS6" s="89"/>
      <c r="AT6" s="119">
        <f>COUNTIF(D6:AS6,"○")</f>
        <v>4</v>
      </c>
      <c r="AU6" s="119">
        <f>COUNTIF(D6:AS6,"●")</f>
        <v>1</v>
      </c>
      <c r="AV6" s="119">
        <f>D8+K8+R8+Y8+AF8+AM8</f>
        <v>8</v>
      </c>
      <c r="AW6" s="119">
        <f>J8+Q8+X8+AE8+AL8+AS8</f>
        <v>3</v>
      </c>
      <c r="AX6" s="123">
        <v>2</v>
      </c>
      <c r="AY6" s="84"/>
    </row>
    <row r="7" spans="2:51" ht="13" customHeight="1">
      <c r="B7" s="85"/>
      <c r="C7" s="110"/>
      <c r="D7" s="87"/>
      <c r="E7" s="88"/>
      <c r="F7" s="88"/>
      <c r="G7" s="88"/>
      <c r="H7" s="88"/>
      <c r="I7" s="88"/>
      <c r="J7" s="89"/>
      <c r="K7" s="91"/>
      <c r="L7" s="88">
        <f>IF(M7&gt;O7,1,0)</f>
        <v>0</v>
      </c>
      <c r="M7" s="92">
        <v>19</v>
      </c>
      <c r="N7" s="88" t="str">
        <f>IF(M7="","","－")</f>
        <v>－</v>
      </c>
      <c r="O7" s="92">
        <v>25</v>
      </c>
      <c r="P7" s="88">
        <f>IF(M7&lt;O7,1,0)</f>
        <v>1</v>
      </c>
      <c r="Q7" s="89"/>
      <c r="R7" s="91"/>
      <c r="S7" s="88">
        <f>IF(T7&gt;V7,1,0)</f>
        <v>1</v>
      </c>
      <c r="T7" s="92">
        <v>25</v>
      </c>
      <c r="U7" s="88" t="str">
        <f>IF(T7="","","－")</f>
        <v>－</v>
      </c>
      <c r="V7" s="92">
        <v>23</v>
      </c>
      <c r="W7" s="88">
        <f>IF(T7&lt;V7,1,0)</f>
        <v>0</v>
      </c>
      <c r="X7" s="89"/>
      <c r="Y7" s="91"/>
      <c r="Z7" s="88">
        <f>IF(AA7&gt;AC7,1,0)</f>
        <v>1</v>
      </c>
      <c r="AA7" s="92">
        <v>25</v>
      </c>
      <c r="AB7" s="88" t="str">
        <f>IF(AA7="","","－")</f>
        <v>－</v>
      </c>
      <c r="AC7" s="92">
        <v>13</v>
      </c>
      <c r="AD7" s="88">
        <f>IF(AA7&lt;AC7,1,0)</f>
        <v>0</v>
      </c>
      <c r="AE7" s="89"/>
      <c r="AF7" s="91"/>
      <c r="AG7" s="88">
        <f>IF(AH7&gt;AJ7,1,0)</f>
        <v>1</v>
      </c>
      <c r="AH7" s="92">
        <v>27</v>
      </c>
      <c r="AI7" s="88" t="str">
        <f>IF(AH7="","","－")</f>
        <v>－</v>
      </c>
      <c r="AJ7" s="92">
        <v>25</v>
      </c>
      <c r="AK7" s="88">
        <f>IF(AH7&lt;AJ7,1,0)</f>
        <v>0</v>
      </c>
      <c r="AL7" s="89"/>
      <c r="AM7" s="91"/>
      <c r="AN7" s="88">
        <f>IF(AO7&gt;AQ7,1,0)</f>
        <v>0</v>
      </c>
      <c r="AO7" s="92">
        <v>21</v>
      </c>
      <c r="AP7" s="88" t="str">
        <f>IF(AO7="","","－")</f>
        <v>－</v>
      </c>
      <c r="AQ7" s="92">
        <v>25</v>
      </c>
      <c r="AR7" s="88">
        <f>IF(AO7&lt;AQ7,1,0)</f>
        <v>1</v>
      </c>
      <c r="AS7" s="89"/>
      <c r="AT7" s="120"/>
      <c r="AU7" s="120"/>
      <c r="AV7" s="121"/>
      <c r="AW7" s="121"/>
      <c r="AX7" s="124"/>
    </row>
    <row r="8" spans="2:51" ht="13" customHeight="1">
      <c r="B8" s="85">
        <v>1</v>
      </c>
      <c r="C8" s="110" t="s">
        <v>121</v>
      </c>
      <c r="D8" s="87"/>
      <c r="E8" s="88"/>
      <c r="F8" s="88"/>
      <c r="G8" s="88"/>
      <c r="H8" s="88"/>
      <c r="I8" s="88"/>
      <c r="J8" s="89"/>
      <c r="K8" s="87">
        <f>L7+L8+L9</f>
        <v>0</v>
      </c>
      <c r="L8" s="88">
        <f>IF(M8&gt;O8,1,0)</f>
        <v>0</v>
      </c>
      <c r="M8" s="92">
        <v>21</v>
      </c>
      <c r="N8" s="88" t="str">
        <f>IF(M8="","","－")</f>
        <v>－</v>
      </c>
      <c r="O8" s="92">
        <v>25</v>
      </c>
      <c r="P8" s="88">
        <f>IF(M8&lt;O8,1,0)</f>
        <v>1</v>
      </c>
      <c r="Q8" s="89">
        <f>P7+P8+P9</f>
        <v>2</v>
      </c>
      <c r="R8" s="87">
        <f>S7+S8+S9</f>
        <v>2</v>
      </c>
      <c r="S8" s="88">
        <f>IF(T8&gt;V8,1,0)</f>
        <v>1</v>
      </c>
      <c r="T8" s="92">
        <v>25</v>
      </c>
      <c r="U8" s="88" t="str">
        <f>IF(T8="","","－")</f>
        <v>－</v>
      </c>
      <c r="V8" s="92">
        <v>23</v>
      </c>
      <c r="W8" s="88">
        <f>IF(T8&lt;V8,1,0)</f>
        <v>0</v>
      </c>
      <c r="X8" s="89">
        <f>W7+W8+W9</f>
        <v>0</v>
      </c>
      <c r="Y8" s="87">
        <f>Z7+Z8+Z9</f>
        <v>2</v>
      </c>
      <c r="Z8" s="88">
        <f>IF(AA8&gt;AC8,1,0)</f>
        <v>1</v>
      </c>
      <c r="AA8" s="92">
        <v>25</v>
      </c>
      <c r="AB8" s="88" t="str">
        <f>IF(AA8="","","－")</f>
        <v>－</v>
      </c>
      <c r="AC8" s="92">
        <v>13</v>
      </c>
      <c r="AD8" s="88">
        <f>IF(AA8&lt;AC8,1,0)</f>
        <v>0</v>
      </c>
      <c r="AE8" s="89">
        <f>AD7+AD8+AD9</f>
        <v>0</v>
      </c>
      <c r="AF8" s="87">
        <f>AG7+AG8+AG9</f>
        <v>2</v>
      </c>
      <c r="AG8" s="88">
        <f>IF(AH8&gt;AJ8,1,0)</f>
        <v>1</v>
      </c>
      <c r="AH8" s="92">
        <v>28</v>
      </c>
      <c r="AI8" s="88" t="str">
        <f>IF(AH8="","","－")</f>
        <v>－</v>
      </c>
      <c r="AJ8" s="92">
        <v>26</v>
      </c>
      <c r="AK8" s="88">
        <f>IF(AH8&lt;AJ8,1,0)</f>
        <v>0</v>
      </c>
      <c r="AL8" s="89">
        <f>AK7+AK8+AK9</f>
        <v>0</v>
      </c>
      <c r="AM8" s="87">
        <f>AN7+AN8+AN9</f>
        <v>2</v>
      </c>
      <c r="AN8" s="88">
        <f>IF(AO8&gt;AQ8,1,0)</f>
        <v>1</v>
      </c>
      <c r="AO8" s="92">
        <v>25</v>
      </c>
      <c r="AP8" s="88" t="str">
        <f>IF(AO8="","","－")</f>
        <v>－</v>
      </c>
      <c r="AQ8" s="92">
        <v>22</v>
      </c>
      <c r="AR8" s="88">
        <f>IF(AO8&lt;AQ8,1,0)</f>
        <v>0</v>
      </c>
      <c r="AS8" s="89">
        <f>AR7+AR8+AR9</f>
        <v>1</v>
      </c>
      <c r="AT8" s="126">
        <f>SUM(M7:M9,T7:T9,F7:F9,AA7:AA9,AH7:AH9,AO7:AO9)</f>
        <v>266</v>
      </c>
      <c r="AU8" s="127"/>
      <c r="AV8" s="121"/>
      <c r="AW8" s="121"/>
      <c r="AX8" s="124"/>
    </row>
    <row r="9" spans="2:51" ht="13" customHeight="1">
      <c r="B9" s="85"/>
      <c r="C9" s="110"/>
      <c r="D9" s="87"/>
      <c r="E9" s="88"/>
      <c r="F9" s="88"/>
      <c r="G9" s="88"/>
      <c r="H9" s="88"/>
      <c r="I9" s="88"/>
      <c r="J9" s="89"/>
      <c r="K9" s="87"/>
      <c r="L9" s="88">
        <f>IF(M9&gt;O9,1,0)</f>
        <v>0</v>
      </c>
      <c r="M9" s="92"/>
      <c r="N9" s="88" t="str">
        <f>IF(M9="","","－")</f>
        <v/>
      </c>
      <c r="O9" s="92"/>
      <c r="P9" s="88">
        <f>IF(M9&lt;O9,1,0)</f>
        <v>0</v>
      </c>
      <c r="Q9" s="89"/>
      <c r="R9" s="87"/>
      <c r="S9" s="88">
        <f>IF(T9&gt;V9,1,0)</f>
        <v>0</v>
      </c>
      <c r="T9" s="92"/>
      <c r="U9" s="88" t="str">
        <f>IF(T9="","","－")</f>
        <v/>
      </c>
      <c r="V9" s="92"/>
      <c r="W9" s="88">
        <f>IF(T9&lt;V9,1,0)</f>
        <v>0</v>
      </c>
      <c r="X9" s="89"/>
      <c r="Y9" s="87"/>
      <c r="Z9" s="88">
        <f>IF(AA9&gt;AC9,1,0)</f>
        <v>0</v>
      </c>
      <c r="AA9" s="92"/>
      <c r="AB9" s="88" t="str">
        <f>IF(AA9="","","－")</f>
        <v/>
      </c>
      <c r="AC9" s="92"/>
      <c r="AD9" s="88">
        <f>IF(AA9&lt;AC9,1,0)</f>
        <v>0</v>
      </c>
      <c r="AE9" s="89"/>
      <c r="AF9" s="87"/>
      <c r="AG9" s="88">
        <f>IF(AH9&gt;AJ9,1,0)</f>
        <v>0</v>
      </c>
      <c r="AH9" s="92"/>
      <c r="AI9" s="88" t="str">
        <f>IF(AH9="","","－")</f>
        <v/>
      </c>
      <c r="AJ9" s="92"/>
      <c r="AK9" s="88">
        <f>IF(AH9&lt;AJ9,1,0)</f>
        <v>0</v>
      </c>
      <c r="AL9" s="89"/>
      <c r="AM9" s="87"/>
      <c r="AN9" s="88">
        <f>IF(AO9&gt;AQ9,1,0)</f>
        <v>1</v>
      </c>
      <c r="AO9" s="92">
        <v>25</v>
      </c>
      <c r="AP9" s="88" t="str">
        <f>IF(AO9="","","－")</f>
        <v>－</v>
      </c>
      <c r="AQ9" s="92">
        <v>20</v>
      </c>
      <c r="AR9" s="88">
        <f>IF(AO9&lt;AQ9,1,0)</f>
        <v>0</v>
      </c>
      <c r="AS9" s="89"/>
      <c r="AT9" s="126">
        <f>SUM(O7:O9,V7:V9,H7:H9,AC7:AC9,AJ7:AJ9,AQ7:AQ9)</f>
        <v>240</v>
      </c>
      <c r="AU9" s="128"/>
      <c r="AV9" s="122"/>
      <c r="AW9" s="122"/>
      <c r="AX9" s="124"/>
    </row>
    <row r="10" spans="2:51" ht="13" customHeight="1">
      <c r="B10" s="85"/>
      <c r="C10" s="111"/>
      <c r="D10" s="94"/>
      <c r="E10" s="95"/>
      <c r="F10" s="95"/>
      <c r="G10" s="95"/>
      <c r="H10" s="95"/>
      <c r="I10" s="95"/>
      <c r="J10" s="96"/>
      <c r="K10" s="94"/>
      <c r="L10" s="95"/>
      <c r="M10" s="95"/>
      <c r="N10" s="95"/>
      <c r="O10" s="95"/>
      <c r="P10" s="95"/>
      <c r="Q10" s="96"/>
      <c r="R10" s="94"/>
      <c r="S10" s="95"/>
      <c r="T10" s="95"/>
      <c r="U10" s="95"/>
      <c r="V10" s="95"/>
      <c r="W10" s="95"/>
      <c r="X10" s="96"/>
      <c r="Y10" s="94"/>
      <c r="Z10" s="95"/>
      <c r="AA10" s="95"/>
      <c r="AB10" s="95"/>
      <c r="AC10" s="95"/>
      <c r="AD10" s="95"/>
      <c r="AE10" s="96"/>
      <c r="AF10" s="94"/>
      <c r="AG10" s="95"/>
      <c r="AH10" s="95"/>
      <c r="AI10" s="95"/>
      <c r="AJ10" s="95"/>
      <c r="AK10" s="95"/>
      <c r="AL10" s="96"/>
      <c r="AM10" s="94"/>
      <c r="AN10" s="95"/>
      <c r="AO10" s="95"/>
      <c r="AP10" s="95"/>
      <c r="AQ10" s="95"/>
      <c r="AR10" s="95"/>
      <c r="AS10" s="96"/>
      <c r="AT10" s="129">
        <f>IF(AT9&gt;0,AT8/AT9,"-")</f>
        <v>1.1083333333333334</v>
      </c>
      <c r="AU10" s="128"/>
      <c r="AV10" s="129">
        <f>IF(AW6&gt;0,AV6/AW6,"-")</f>
        <v>2.6666666666666665</v>
      </c>
      <c r="AW10" s="127"/>
      <c r="AX10" s="125"/>
    </row>
    <row r="11" spans="2:51" ht="13" customHeight="1">
      <c r="B11" s="97"/>
      <c r="C11" s="112"/>
      <c r="D11" s="88" t="str">
        <f>IF(OR(D13&gt;=2,J13&gt;=2),IF(D13&gt;J13,"○","●"),"-")</f>
        <v>○</v>
      </c>
      <c r="E11" s="98"/>
      <c r="F11" s="98"/>
      <c r="G11" s="98"/>
      <c r="H11" s="98"/>
      <c r="I11" s="98"/>
      <c r="J11" s="99"/>
      <c r="K11" s="100"/>
      <c r="L11" s="98"/>
      <c r="M11" s="98"/>
      <c r="N11" s="98"/>
      <c r="O11" s="98"/>
      <c r="P11" s="98"/>
      <c r="Q11" s="99"/>
      <c r="R11" s="87" t="str">
        <f>IF(OR(R13&gt;=2,X13&gt;=2),IF(R13&gt;X13,"○","●"),"-")</f>
        <v>○</v>
      </c>
      <c r="S11" s="88"/>
      <c r="T11" s="88"/>
      <c r="U11" s="88"/>
      <c r="V11" s="88"/>
      <c r="W11" s="88"/>
      <c r="X11" s="89"/>
      <c r="Y11" s="87" t="str">
        <f>IF(OR(Y13&gt;=2,AE13&gt;=2),IF(Y13&gt;AE13,"○","●"),"-")</f>
        <v>○</v>
      </c>
      <c r="Z11" s="88"/>
      <c r="AA11" s="88"/>
      <c r="AB11" s="88"/>
      <c r="AC11" s="88"/>
      <c r="AD11" s="88"/>
      <c r="AE11" s="89"/>
      <c r="AF11" s="87" t="str">
        <f>IF(OR(AF13&gt;=2,AL13&gt;=2),IF(AF13&gt;AL13,"○","●"),"-")</f>
        <v>○</v>
      </c>
      <c r="AG11" s="88"/>
      <c r="AH11" s="88"/>
      <c r="AI11" s="88"/>
      <c r="AJ11" s="88"/>
      <c r="AK11" s="88"/>
      <c r="AL11" s="89"/>
      <c r="AM11" s="87" t="str">
        <f>IF(OR(AM13&gt;=2,AS13&gt;=2),IF(AM13&gt;AS13,"○","●"),"-")</f>
        <v>●</v>
      </c>
      <c r="AN11" s="88"/>
      <c r="AO11" s="88"/>
      <c r="AP11" s="88"/>
      <c r="AQ11" s="88"/>
      <c r="AR11" s="88"/>
      <c r="AS11" s="89"/>
      <c r="AT11" s="119">
        <f>COUNTIF(D11:AS11,"○")</f>
        <v>4</v>
      </c>
      <c r="AU11" s="119">
        <f>COUNTIF(D11:AS11,"●")</f>
        <v>1</v>
      </c>
      <c r="AV11" s="119">
        <f>D13+K13+R13+Y13+AF13+AM13</f>
        <v>9</v>
      </c>
      <c r="AW11" s="119">
        <f>J13+Q13+X13+AE13+AL13+AS13</f>
        <v>2</v>
      </c>
      <c r="AX11" s="123">
        <v>1</v>
      </c>
    </row>
    <row r="12" spans="2:51" ht="13" customHeight="1">
      <c r="B12" s="85"/>
      <c r="C12" s="90"/>
      <c r="D12" s="91"/>
      <c r="E12" s="88">
        <f>IF(F12&gt;H12,1,0)</f>
        <v>1</v>
      </c>
      <c r="F12" s="88">
        <f>IF(O7="","",O7)</f>
        <v>25</v>
      </c>
      <c r="G12" s="88" t="str">
        <f>IF(N7="","",N7)</f>
        <v>－</v>
      </c>
      <c r="H12" s="88">
        <f>IF(M7="","",M7)</f>
        <v>19</v>
      </c>
      <c r="I12" s="88">
        <f>IF(F12&lt;H12,1,0)</f>
        <v>0</v>
      </c>
      <c r="J12" s="89"/>
      <c r="K12" s="87"/>
      <c r="L12" s="88"/>
      <c r="M12" s="88"/>
      <c r="N12" s="88"/>
      <c r="O12" s="88"/>
      <c r="P12" s="88"/>
      <c r="Q12" s="89"/>
      <c r="R12" s="91"/>
      <c r="S12" s="88">
        <f>IF(T12&gt;V12,1,0)</f>
        <v>1</v>
      </c>
      <c r="T12" s="92">
        <v>25</v>
      </c>
      <c r="U12" s="88" t="str">
        <f>IF(T12="","","－")</f>
        <v>－</v>
      </c>
      <c r="V12" s="92">
        <v>19</v>
      </c>
      <c r="W12" s="88">
        <f>IF(T12&lt;V12,1,0)</f>
        <v>0</v>
      </c>
      <c r="X12" s="89"/>
      <c r="Y12" s="91"/>
      <c r="Z12" s="88">
        <f>IF(AA12&gt;AC12,1,0)</f>
        <v>1</v>
      </c>
      <c r="AA12" s="92">
        <v>25</v>
      </c>
      <c r="AB12" s="88" t="str">
        <f>IF(AA12="","","－")</f>
        <v>－</v>
      </c>
      <c r="AC12" s="92">
        <v>14</v>
      </c>
      <c r="AD12" s="88">
        <f>IF(AA12&lt;AC12,1,0)</f>
        <v>0</v>
      </c>
      <c r="AE12" s="89"/>
      <c r="AF12" s="91"/>
      <c r="AG12" s="88">
        <f>IF(AH12&gt;AJ12,1,0)</f>
        <v>1</v>
      </c>
      <c r="AH12" s="92">
        <v>25</v>
      </c>
      <c r="AI12" s="88" t="str">
        <f>IF(AH12="","","－")</f>
        <v>－</v>
      </c>
      <c r="AJ12" s="92">
        <v>21</v>
      </c>
      <c r="AK12" s="88">
        <f>IF(AH12&lt;AJ12,1,0)</f>
        <v>0</v>
      </c>
      <c r="AL12" s="89"/>
      <c r="AM12" s="91"/>
      <c r="AN12" s="88">
        <f>IF(AO12&gt;AQ12,1,0)</f>
        <v>1</v>
      </c>
      <c r="AO12" s="92">
        <v>25</v>
      </c>
      <c r="AP12" s="88" t="str">
        <f>IF(AO12="","","－")</f>
        <v>－</v>
      </c>
      <c r="AQ12" s="92">
        <v>22</v>
      </c>
      <c r="AR12" s="88">
        <f>IF(AO12&lt;AQ12,1,0)</f>
        <v>0</v>
      </c>
      <c r="AS12" s="89"/>
      <c r="AT12" s="120"/>
      <c r="AU12" s="120"/>
      <c r="AV12" s="121"/>
      <c r="AW12" s="121"/>
      <c r="AX12" s="124"/>
    </row>
    <row r="13" spans="2:51" ht="13" customHeight="1">
      <c r="B13" s="85">
        <v>2</v>
      </c>
      <c r="C13" s="90" t="s">
        <v>123</v>
      </c>
      <c r="D13" s="88">
        <f>E12+E13+E14</f>
        <v>2</v>
      </c>
      <c r="E13" s="88">
        <f>IF(F13&gt;H13,1,0)</f>
        <v>1</v>
      </c>
      <c r="F13" s="88">
        <f>IF(O8="","",O8)</f>
        <v>25</v>
      </c>
      <c r="G13" s="88" t="str">
        <f>IF(N8="","",N8)</f>
        <v>－</v>
      </c>
      <c r="H13" s="88">
        <f>IF(M8="","",M8)</f>
        <v>21</v>
      </c>
      <c r="I13" s="88">
        <f>IF(F13&lt;H13,1,0)</f>
        <v>0</v>
      </c>
      <c r="J13" s="89">
        <f>I12+I13+I14</f>
        <v>0</v>
      </c>
      <c r="K13" s="87"/>
      <c r="L13" s="88"/>
      <c r="M13" s="88"/>
      <c r="N13" s="88"/>
      <c r="O13" s="88"/>
      <c r="P13" s="88"/>
      <c r="Q13" s="89"/>
      <c r="R13" s="87">
        <f>S12+S13+S14</f>
        <v>2</v>
      </c>
      <c r="S13" s="88">
        <f>IF(T13&gt;V13,1,0)</f>
        <v>1</v>
      </c>
      <c r="T13" s="92">
        <v>25</v>
      </c>
      <c r="U13" s="88" t="str">
        <f>IF(T13="","","－")</f>
        <v>－</v>
      </c>
      <c r="V13" s="92">
        <v>20</v>
      </c>
      <c r="W13" s="88">
        <f>IF(T13&lt;V13,1,0)</f>
        <v>0</v>
      </c>
      <c r="X13" s="89">
        <f>W12+W13+W14</f>
        <v>0</v>
      </c>
      <c r="Y13" s="87">
        <f>Z12+Z13+Z14</f>
        <v>2</v>
      </c>
      <c r="Z13" s="88">
        <f>IF(AA13&gt;AC13,1,0)</f>
        <v>1</v>
      </c>
      <c r="AA13" s="92">
        <v>25</v>
      </c>
      <c r="AB13" s="88" t="str">
        <f>IF(AA13="","","－")</f>
        <v>－</v>
      </c>
      <c r="AC13" s="92">
        <v>21</v>
      </c>
      <c r="AD13" s="88">
        <f>IF(AA13&lt;AC13,1,0)</f>
        <v>0</v>
      </c>
      <c r="AE13" s="89">
        <f>AD12+AD13+AD14</f>
        <v>0</v>
      </c>
      <c r="AF13" s="87">
        <f>AG12+AG13+AG14</f>
        <v>2</v>
      </c>
      <c r="AG13" s="88">
        <f>IF(AH13&gt;AJ13,1,0)</f>
        <v>1</v>
      </c>
      <c r="AH13" s="92">
        <v>25</v>
      </c>
      <c r="AI13" s="88" t="str">
        <f>IF(AH13="","","－")</f>
        <v>－</v>
      </c>
      <c r="AJ13" s="92">
        <v>22</v>
      </c>
      <c r="AK13" s="88">
        <f>IF(AH13&lt;AJ13,1,0)</f>
        <v>0</v>
      </c>
      <c r="AL13" s="89">
        <f>AK12+AK13+AK14</f>
        <v>0</v>
      </c>
      <c r="AM13" s="87">
        <f>AN12+AN13+AN14</f>
        <v>1</v>
      </c>
      <c r="AN13" s="88">
        <f>IF(AO13&gt;AQ13,1,0)</f>
        <v>0</v>
      </c>
      <c r="AO13" s="92">
        <v>21</v>
      </c>
      <c r="AP13" s="88" t="str">
        <f>IF(AO13="","","－")</f>
        <v>－</v>
      </c>
      <c r="AQ13" s="92">
        <v>25</v>
      </c>
      <c r="AR13" s="88">
        <f>IF(AO13&lt;AQ13,1,0)</f>
        <v>1</v>
      </c>
      <c r="AS13" s="89">
        <f>AR12+AR13+AR14</f>
        <v>2</v>
      </c>
      <c r="AT13" s="126">
        <f>SUM(M12:M14,T12:T14,F12:F14,AA12:AA14,AH12:AH14,AO12:AO14)</f>
        <v>266</v>
      </c>
      <c r="AU13" s="127"/>
      <c r="AV13" s="121"/>
      <c r="AW13" s="121"/>
      <c r="AX13" s="124"/>
    </row>
    <row r="14" spans="2:51" ht="13" customHeight="1">
      <c r="B14" s="85"/>
      <c r="C14" s="90"/>
      <c r="D14" s="88"/>
      <c r="E14" s="88">
        <f>IF(F14&gt;H14,1,0)</f>
        <v>0</v>
      </c>
      <c r="F14" s="88" t="str">
        <f>IF(O9="","",O9)</f>
        <v/>
      </c>
      <c r="G14" s="88" t="str">
        <f>IF(N9="","",N9)</f>
        <v/>
      </c>
      <c r="H14" s="88" t="str">
        <f>IF(M9="","",M9)</f>
        <v/>
      </c>
      <c r="I14" s="88">
        <f>IF(F14&lt;H14,1,0)</f>
        <v>0</v>
      </c>
      <c r="J14" s="89"/>
      <c r="K14" s="87"/>
      <c r="L14" s="88"/>
      <c r="M14" s="88"/>
      <c r="N14" s="88"/>
      <c r="O14" s="88"/>
      <c r="P14" s="88"/>
      <c r="Q14" s="89"/>
      <c r="R14" s="87"/>
      <c r="S14" s="88">
        <f>IF(T14&gt;V14,1,0)</f>
        <v>0</v>
      </c>
      <c r="T14" s="92"/>
      <c r="U14" s="88" t="str">
        <f>IF(T14="","","－")</f>
        <v/>
      </c>
      <c r="V14" s="92"/>
      <c r="W14" s="88">
        <f>IF(T14&lt;V14,1,0)</f>
        <v>0</v>
      </c>
      <c r="X14" s="89"/>
      <c r="Y14" s="87"/>
      <c r="Z14" s="88">
        <f>IF(AA14&gt;AC14,1,0)</f>
        <v>0</v>
      </c>
      <c r="AA14" s="92"/>
      <c r="AB14" s="88" t="str">
        <f>IF(AA14="","","－")</f>
        <v/>
      </c>
      <c r="AC14" s="92"/>
      <c r="AD14" s="88">
        <f>IF(AA14&lt;AC14,1,0)</f>
        <v>0</v>
      </c>
      <c r="AE14" s="89"/>
      <c r="AF14" s="87"/>
      <c r="AG14" s="88">
        <f>IF(AH14&gt;AJ14,1,0)</f>
        <v>0</v>
      </c>
      <c r="AH14" s="92"/>
      <c r="AI14" s="88" t="str">
        <f>IF(AH14="","","－")</f>
        <v/>
      </c>
      <c r="AJ14" s="92"/>
      <c r="AK14" s="88">
        <f>IF(AH14&lt;AJ14,1,0)</f>
        <v>0</v>
      </c>
      <c r="AL14" s="89"/>
      <c r="AM14" s="87"/>
      <c r="AN14" s="88">
        <f>IF(AO14&gt;AQ14,1,0)</f>
        <v>0</v>
      </c>
      <c r="AO14" s="92">
        <v>20</v>
      </c>
      <c r="AP14" s="88" t="str">
        <f>IF(AO14="","","－")</f>
        <v>－</v>
      </c>
      <c r="AQ14" s="92">
        <v>25</v>
      </c>
      <c r="AR14" s="88">
        <f>IF(AO14&lt;AQ14,1,0)</f>
        <v>1</v>
      </c>
      <c r="AS14" s="89"/>
      <c r="AT14" s="126">
        <f>SUM(O12:O14,V12:V14,H12:H14,AC12:AC14,AJ12:AJ14,AQ12:AQ14)</f>
        <v>229</v>
      </c>
      <c r="AU14" s="128"/>
      <c r="AV14" s="122"/>
      <c r="AW14" s="122"/>
      <c r="AX14" s="124"/>
    </row>
    <row r="15" spans="2:51" ht="13" customHeight="1">
      <c r="B15" s="101"/>
      <c r="C15" s="93"/>
      <c r="D15" s="95"/>
      <c r="E15" s="95"/>
      <c r="F15" s="95"/>
      <c r="G15" s="95"/>
      <c r="H15" s="95"/>
      <c r="I15" s="95"/>
      <c r="J15" s="96"/>
      <c r="K15" s="94"/>
      <c r="L15" s="95"/>
      <c r="M15" s="95"/>
      <c r="N15" s="95"/>
      <c r="O15" s="95"/>
      <c r="P15" s="95"/>
      <c r="Q15" s="96"/>
      <c r="R15" s="94"/>
      <c r="S15" s="95"/>
      <c r="T15" s="95"/>
      <c r="U15" s="95"/>
      <c r="V15" s="95"/>
      <c r="W15" s="95"/>
      <c r="X15" s="96"/>
      <c r="Y15" s="94"/>
      <c r="Z15" s="95"/>
      <c r="AA15" s="95"/>
      <c r="AB15" s="95"/>
      <c r="AC15" s="95"/>
      <c r="AD15" s="95"/>
      <c r="AE15" s="96"/>
      <c r="AF15" s="94"/>
      <c r="AG15" s="95"/>
      <c r="AH15" s="95"/>
      <c r="AI15" s="95"/>
      <c r="AJ15" s="95"/>
      <c r="AK15" s="95"/>
      <c r="AL15" s="96"/>
      <c r="AM15" s="94"/>
      <c r="AN15" s="95"/>
      <c r="AO15" s="95"/>
      <c r="AP15" s="95"/>
      <c r="AQ15" s="95"/>
      <c r="AR15" s="95"/>
      <c r="AS15" s="96"/>
      <c r="AT15" s="129">
        <f>IF(AT14&gt;0,AT13/AT14,"-")</f>
        <v>1.1615720524017468</v>
      </c>
      <c r="AU15" s="128"/>
      <c r="AV15" s="129">
        <f>IF(AW11&gt;0,AV11/AW11,"-")</f>
        <v>4.5</v>
      </c>
      <c r="AW15" s="127"/>
      <c r="AX15" s="125"/>
    </row>
    <row r="16" spans="2:51" ht="13" customHeight="1">
      <c r="B16" s="85"/>
      <c r="C16" s="112"/>
      <c r="D16" s="88" t="str">
        <f>IF(OR(D18&gt;=2,J18&gt;=2),IF(D18&gt;J18,"○","●"),"-")</f>
        <v>●</v>
      </c>
      <c r="E16" s="98"/>
      <c r="F16" s="98"/>
      <c r="G16" s="98"/>
      <c r="H16" s="98"/>
      <c r="I16" s="98"/>
      <c r="J16" s="99"/>
      <c r="K16" s="88" t="str">
        <f>IF(OR(K18&gt;=2,Q18&gt;=2),IF(K18&gt;Q18,"○","●"),"-")</f>
        <v>●</v>
      </c>
      <c r="L16" s="98"/>
      <c r="M16" s="98"/>
      <c r="N16" s="98"/>
      <c r="O16" s="98"/>
      <c r="P16" s="98"/>
      <c r="Q16" s="99"/>
      <c r="R16" s="100"/>
      <c r="S16" s="98"/>
      <c r="T16" s="98"/>
      <c r="U16" s="98"/>
      <c r="V16" s="98"/>
      <c r="W16" s="98"/>
      <c r="X16" s="99"/>
      <c r="Y16" s="87" t="str">
        <f>IF(OR(Y18&gt;=2,AE18&gt;=2),IF(Y18&gt;AE18,"○","●"),"-")</f>
        <v>●</v>
      </c>
      <c r="Z16" s="88"/>
      <c r="AA16" s="88"/>
      <c r="AB16" s="88"/>
      <c r="AC16" s="88"/>
      <c r="AD16" s="88"/>
      <c r="AE16" s="89"/>
      <c r="AF16" s="87" t="str">
        <f>IF(OR(AF18&gt;=2,AL18&gt;=2),IF(AF18&gt;AL18,"○","●"),"-")</f>
        <v>●</v>
      </c>
      <c r="AG16" s="88"/>
      <c r="AH16" s="88"/>
      <c r="AI16" s="88"/>
      <c r="AJ16" s="88"/>
      <c r="AK16" s="88"/>
      <c r="AL16" s="89"/>
      <c r="AM16" s="87" t="str">
        <f>IF(OR(AM18&gt;=2,AS18&gt;=2),IF(AM18&gt;AS18,"○","●"),"-")</f>
        <v>○</v>
      </c>
      <c r="AN16" s="88"/>
      <c r="AO16" s="88"/>
      <c r="AP16" s="88"/>
      <c r="AQ16" s="88"/>
      <c r="AR16" s="88"/>
      <c r="AS16" s="89"/>
      <c r="AT16" s="119">
        <f>COUNTIF(D16:AS16,"○")</f>
        <v>1</v>
      </c>
      <c r="AU16" s="119">
        <f>COUNTIF(D16:AS16,"●")</f>
        <v>4</v>
      </c>
      <c r="AV16" s="119">
        <f>D18+K18+R18+Y18+AF18+AM18</f>
        <v>3</v>
      </c>
      <c r="AW16" s="119">
        <f>J18+Q18+X18+AE18+AL18+AS18</f>
        <v>8</v>
      </c>
      <c r="AX16" s="123">
        <v>5</v>
      </c>
    </row>
    <row r="17" spans="2:50" ht="13" customHeight="1">
      <c r="B17" s="85"/>
      <c r="C17" s="90"/>
      <c r="D17" s="91"/>
      <c r="E17" s="88">
        <f>IF(F17&gt;H17,1,0)</f>
        <v>0</v>
      </c>
      <c r="F17" s="88">
        <f>IF(V7="","",V7)</f>
        <v>23</v>
      </c>
      <c r="G17" s="88" t="str">
        <f>IF(U7="","",U7)</f>
        <v>－</v>
      </c>
      <c r="H17" s="88">
        <f>IF(T7="","",T7)</f>
        <v>25</v>
      </c>
      <c r="I17" s="88">
        <f>IF(F17&lt;H17,1,0)</f>
        <v>1</v>
      </c>
      <c r="J17" s="89"/>
      <c r="K17" s="91"/>
      <c r="L17" s="88">
        <f>IF(M17&gt;O17,1,0)</f>
        <v>0</v>
      </c>
      <c r="M17" s="88">
        <f>IF(V12="","",V12)</f>
        <v>19</v>
      </c>
      <c r="N17" s="88" t="str">
        <f>IF(U12="","",U12)</f>
        <v>－</v>
      </c>
      <c r="O17" s="88">
        <f>IF(T12="","",T12)</f>
        <v>25</v>
      </c>
      <c r="P17" s="88">
        <f>IF(M17&lt;O17,1,0)</f>
        <v>1</v>
      </c>
      <c r="Q17" s="89"/>
      <c r="R17" s="87"/>
      <c r="S17" s="88"/>
      <c r="T17" s="88"/>
      <c r="U17" s="88"/>
      <c r="V17" s="88"/>
      <c r="W17" s="88"/>
      <c r="X17" s="89"/>
      <c r="Y17" s="91"/>
      <c r="Z17" s="88">
        <f>IF(AA17&gt;AC17,1,0)</f>
        <v>1</v>
      </c>
      <c r="AA17" s="92">
        <v>25</v>
      </c>
      <c r="AB17" s="88" t="str">
        <f>IF(AA17="","","－")</f>
        <v>－</v>
      </c>
      <c r="AC17" s="92">
        <v>22</v>
      </c>
      <c r="AD17" s="88">
        <f>IF(AA17&lt;AC17,1,0)</f>
        <v>0</v>
      </c>
      <c r="AE17" s="89"/>
      <c r="AF17" s="91"/>
      <c r="AG17" s="88">
        <f>IF(AH17&gt;AJ17,1,0)</f>
        <v>0</v>
      </c>
      <c r="AH17" s="92">
        <v>23</v>
      </c>
      <c r="AI17" s="88" t="str">
        <f>IF(AH17="","","－")</f>
        <v>－</v>
      </c>
      <c r="AJ17" s="92">
        <v>25</v>
      </c>
      <c r="AK17" s="88">
        <f>IF(AH17&lt;AJ17,1,0)</f>
        <v>1</v>
      </c>
      <c r="AL17" s="89"/>
      <c r="AM17" s="91"/>
      <c r="AN17" s="88">
        <f>IF(AO17&gt;AQ17,1,0)</f>
        <v>1</v>
      </c>
      <c r="AO17" s="92">
        <v>25</v>
      </c>
      <c r="AP17" s="88" t="str">
        <f>IF(AO17="","","－")</f>
        <v>－</v>
      </c>
      <c r="AQ17" s="92">
        <v>18</v>
      </c>
      <c r="AR17" s="88">
        <f>IF(AO17&lt;AQ17,1,0)</f>
        <v>0</v>
      </c>
      <c r="AS17" s="89"/>
      <c r="AT17" s="120"/>
      <c r="AU17" s="120"/>
      <c r="AV17" s="121"/>
      <c r="AW17" s="121"/>
      <c r="AX17" s="124"/>
    </row>
    <row r="18" spans="2:50" ht="13" customHeight="1">
      <c r="B18" s="85">
        <v>3</v>
      </c>
      <c r="C18" s="90" t="s">
        <v>125</v>
      </c>
      <c r="D18" s="88">
        <f>E17+E18+E19</f>
        <v>0</v>
      </c>
      <c r="E18" s="88">
        <f>IF(F18&gt;H18,1,0)</f>
        <v>0</v>
      </c>
      <c r="F18" s="88">
        <f>IF(V8="","",V8)</f>
        <v>23</v>
      </c>
      <c r="G18" s="88" t="str">
        <f>IF(U8="","",U8)</f>
        <v>－</v>
      </c>
      <c r="H18" s="88">
        <f>IF(T8="","",T8)</f>
        <v>25</v>
      </c>
      <c r="I18" s="88">
        <f>IF(F18&lt;H18,1,0)</f>
        <v>1</v>
      </c>
      <c r="J18" s="89">
        <f>I17+I18+I19</f>
        <v>2</v>
      </c>
      <c r="K18" s="88">
        <f>L17+L18+L19</f>
        <v>0</v>
      </c>
      <c r="L18" s="88">
        <f>IF(M18&gt;O18,1,0)</f>
        <v>0</v>
      </c>
      <c r="M18" s="88">
        <f>IF(V13="","",V13)</f>
        <v>20</v>
      </c>
      <c r="N18" s="88" t="str">
        <f>IF(U13="","",U13)</f>
        <v>－</v>
      </c>
      <c r="O18" s="88">
        <f>IF(T13="","",T13)</f>
        <v>25</v>
      </c>
      <c r="P18" s="88">
        <f>IF(M18&lt;O18,1,0)</f>
        <v>1</v>
      </c>
      <c r="Q18" s="89">
        <f>P17+P18+P19</f>
        <v>2</v>
      </c>
      <c r="R18" s="87"/>
      <c r="S18" s="88"/>
      <c r="T18" s="88"/>
      <c r="U18" s="88"/>
      <c r="V18" s="88"/>
      <c r="W18" s="88"/>
      <c r="X18" s="89"/>
      <c r="Y18" s="87">
        <f>Z17+Z18+Z19</f>
        <v>1</v>
      </c>
      <c r="Z18" s="88">
        <f>IF(AA18&gt;AC18,1,0)</f>
        <v>0</v>
      </c>
      <c r="AA18" s="92">
        <v>22</v>
      </c>
      <c r="AB18" s="88" t="str">
        <f>IF(AA18="","","－")</f>
        <v>－</v>
      </c>
      <c r="AC18" s="92">
        <v>25</v>
      </c>
      <c r="AD18" s="88">
        <f>IF(AA18&lt;AC18,1,0)</f>
        <v>1</v>
      </c>
      <c r="AE18" s="89">
        <f>AD17+AD18+AD19</f>
        <v>2</v>
      </c>
      <c r="AF18" s="87">
        <f>AG17+AG18+AG19</f>
        <v>0</v>
      </c>
      <c r="AG18" s="88">
        <f>IF(AH18&gt;AJ18,1,0)</f>
        <v>0</v>
      </c>
      <c r="AH18" s="92">
        <v>21</v>
      </c>
      <c r="AI18" s="88" t="str">
        <f>IF(AH18="","","－")</f>
        <v>－</v>
      </c>
      <c r="AJ18" s="92">
        <v>25</v>
      </c>
      <c r="AK18" s="88">
        <f>IF(AH18&lt;AJ18,1,0)</f>
        <v>1</v>
      </c>
      <c r="AL18" s="89">
        <f>AK17+AK18+AK19</f>
        <v>2</v>
      </c>
      <c r="AM18" s="87">
        <f>AN17+AN18+AN19</f>
        <v>2</v>
      </c>
      <c r="AN18" s="88">
        <f>IF(AO18&gt;AQ18,1,0)</f>
        <v>1</v>
      </c>
      <c r="AO18" s="92">
        <v>25</v>
      </c>
      <c r="AP18" s="88" t="str">
        <f>IF(AO18="","","－")</f>
        <v>－</v>
      </c>
      <c r="AQ18" s="92">
        <v>18</v>
      </c>
      <c r="AR18" s="88">
        <f>IF(AO18&lt;AQ18,1,0)</f>
        <v>0</v>
      </c>
      <c r="AS18" s="89">
        <f>AR17+AR18+AR19</f>
        <v>0</v>
      </c>
      <c r="AT18" s="126">
        <f>SUM(M17:M19,T17:T19,F17:F19,AA17:AA19,AH17:AH19,AO17:AO19)</f>
        <v>249</v>
      </c>
      <c r="AU18" s="127"/>
      <c r="AV18" s="121"/>
      <c r="AW18" s="121"/>
      <c r="AX18" s="124"/>
    </row>
    <row r="19" spans="2:50" ht="13" customHeight="1">
      <c r="B19" s="85"/>
      <c r="C19" s="90"/>
      <c r="D19" s="88"/>
      <c r="E19" s="88">
        <f>IF(F19&gt;H19,1,0)</f>
        <v>0</v>
      </c>
      <c r="F19" s="88" t="str">
        <f>IF(V9="","",V9)</f>
        <v/>
      </c>
      <c r="G19" s="88" t="str">
        <f>IF(U9="","",U9)</f>
        <v/>
      </c>
      <c r="H19" s="88" t="str">
        <f>IF(T9="","",T9)</f>
        <v/>
      </c>
      <c r="I19" s="88">
        <f>IF(F19&lt;H19,1,0)</f>
        <v>0</v>
      </c>
      <c r="J19" s="89"/>
      <c r="K19" s="88"/>
      <c r="L19" s="88">
        <f>IF(M19&gt;O19,1,0)</f>
        <v>0</v>
      </c>
      <c r="M19" s="88" t="str">
        <f>IF(V14="","",V14)</f>
        <v/>
      </c>
      <c r="N19" s="88" t="str">
        <f>IF(U14="","",U14)</f>
        <v/>
      </c>
      <c r="O19" s="88" t="str">
        <f>IF(T14="","",T14)</f>
        <v/>
      </c>
      <c r="P19" s="88">
        <f>IF(M19&lt;O19,1,0)</f>
        <v>0</v>
      </c>
      <c r="Q19" s="89"/>
      <c r="R19" s="87"/>
      <c r="S19" s="88"/>
      <c r="T19" s="88"/>
      <c r="U19" s="88"/>
      <c r="V19" s="88"/>
      <c r="W19" s="88"/>
      <c r="X19" s="89"/>
      <c r="Y19" s="87"/>
      <c r="Z19" s="88">
        <f>IF(AA19&gt;AC19,1,0)</f>
        <v>0</v>
      </c>
      <c r="AA19" s="92">
        <v>23</v>
      </c>
      <c r="AB19" s="88" t="str">
        <f>IF(AA19="","","－")</f>
        <v>－</v>
      </c>
      <c r="AC19" s="92">
        <v>25</v>
      </c>
      <c r="AD19" s="88">
        <f>IF(AA19&lt;AC19,1,0)</f>
        <v>1</v>
      </c>
      <c r="AE19" s="89"/>
      <c r="AF19" s="87"/>
      <c r="AG19" s="88">
        <f>IF(AH19&gt;AJ19,1,0)</f>
        <v>0</v>
      </c>
      <c r="AH19" s="92"/>
      <c r="AI19" s="88" t="str">
        <f>IF(AH19="","","－")</f>
        <v/>
      </c>
      <c r="AJ19" s="92"/>
      <c r="AK19" s="88">
        <f>IF(AH19&lt;AJ19,1,0)</f>
        <v>0</v>
      </c>
      <c r="AL19" s="89"/>
      <c r="AM19" s="87"/>
      <c r="AN19" s="88">
        <f>IF(AO19&gt;AQ19,1,0)</f>
        <v>0</v>
      </c>
      <c r="AO19" s="92"/>
      <c r="AP19" s="88" t="str">
        <f>IF(AO19="","","－")</f>
        <v/>
      </c>
      <c r="AQ19" s="92"/>
      <c r="AR19" s="88">
        <f>IF(AO19&lt;AQ19,1,0)</f>
        <v>0</v>
      </c>
      <c r="AS19" s="89"/>
      <c r="AT19" s="126">
        <f>SUM(O17:O19,V17:V19,H17:H19,AC17:AC19,AJ17:AJ19,AQ17:AQ19)</f>
        <v>258</v>
      </c>
      <c r="AU19" s="128"/>
      <c r="AV19" s="122"/>
      <c r="AW19" s="122"/>
      <c r="AX19" s="124"/>
    </row>
    <row r="20" spans="2:50" ht="13" customHeight="1">
      <c r="B20" s="85"/>
      <c r="C20" s="93"/>
      <c r="D20" s="95"/>
      <c r="E20" s="95"/>
      <c r="F20" s="95"/>
      <c r="G20" s="95"/>
      <c r="H20" s="95"/>
      <c r="I20" s="95"/>
      <c r="J20" s="96"/>
      <c r="K20" s="95"/>
      <c r="L20" s="95"/>
      <c r="M20" s="95"/>
      <c r="N20" s="95"/>
      <c r="O20" s="95"/>
      <c r="P20" s="95"/>
      <c r="Q20" s="96"/>
      <c r="R20" s="94"/>
      <c r="S20" s="95"/>
      <c r="T20" s="95"/>
      <c r="U20" s="95"/>
      <c r="V20" s="95"/>
      <c r="W20" s="95"/>
      <c r="X20" s="96"/>
      <c r="Y20" s="94"/>
      <c r="Z20" s="95"/>
      <c r="AA20" s="95"/>
      <c r="AB20" s="95"/>
      <c r="AC20" s="113"/>
      <c r="AD20" s="95"/>
      <c r="AE20" s="96"/>
      <c r="AF20" s="94"/>
      <c r="AG20" s="95"/>
      <c r="AH20" s="95"/>
      <c r="AI20" s="95"/>
      <c r="AJ20" s="95"/>
      <c r="AK20" s="95"/>
      <c r="AL20" s="96"/>
      <c r="AM20" s="94"/>
      <c r="AN20" s="95"/>
      <c r="AO20" s="95"/>
      <c r="AP20" s="95"/>
      <c r="AQ20" s="95"/>
      <c r="AR20" s="95"/>
      <c r="AS20" s="96"/>
      <c r="AT20" s="129">
        <f>IF(AT19&gt;0,AT18/AT19,"-")</f>
        <v>0.96511627906976749</v>
      </c>
      <c r="AU20" s="128"/>
      <c r="AV20" s="129">
        <f>IF(AW16&gt;0,AV16/AW16,"-")</f>
        <v>0.375</v>
      </c>
      <c r="AW20" s="127"/>
      <c r="AX20" s="125"/>
    </row>
    <row r="21" spans="2:50" ht="13" customHeight="1">
      <c r="B21" s="97"/>
      <c r="C21" s="112"/>
      <c r="D21" s="88" t="str">
        <f>IF(OR(D23&gt;=2,J23&gt;=2),IF(D23&gt;J23,"○","●"),"-")</f>
        <v>●</v>
      </c>
      <c r="E21" s="98"/>
      <c r="F21" s="98"/>
      <c r="G21" s="98"/>
      <c r="H21" s="98"/>
      <c r="I21" s="98"/>
      <c r="J21" s="99"/>
      <c r="K21" s="88" t="str">
        <f>IF(OR(K23&gt;=2,Q23&gt;=2),IF(K23&gt;Q23,"○","●"),"-")</f>
        <v>●</v>
      </c>
      <c r="L21" s="98"/>
      <c r="M21" s="98"/>
      <c r="N21" s="98"/>
      <c r="O21" s="98"/>
      <c r="P21" s="98"/>
      <c r="Q21" s="99"/>
      <c r="R21" s="88" t="str">
        <f>IF(OR(R23&gt;=2,X23&gt;=2),IF(R23&gt;X23,"○","●"),"-")</f>
        <v>○</v>
      </c>
      <c r="S21" s="98"/>
      <c r="T21" s="98"/>
      <c r="U21" s="98"/>
      <c r="V21" s="98"/>
      <c r="W21" s="98"/>
      <c r="X21" s="99"/>
      <c r="Y21" s="100"/>
      <c r="Z21" s="98"/>
      <c r="AA21" s="98"/>
      <c r="AB21" s="98"/>
      <c r="AC21" s="98"/>
      <c r="AD21" s="98"/>
      <c r="AE21" s="99"/>
      <c r="AF21" s="87" t="str">
        <f>IF(OR(AF23&gt;=2,AL23&gt;=2),IF(AF23&gt;AL23,"○","●"),"-")</f>
        <v>●</v>
      </c>
      <c r="AG21" s="88"/>
      <c r="AH21" s="88"/>
      <c r="AI21" s="88"/>
      <c r="AJ21" s="88"/>
      <c r="AK21" s="88"/>
      <c r="AL21" s="89"/>
      <c r="AM21" s="87" t="str">
        <f>IF(OR(AM23&gt;=2,AS23&gt;=2),IF(AM23&gt;AS23,"○","●"),"-")</f>
        <v>●</v>
      </c>
      <c r="AN21" s="88"/>
      <c r="AO21" s="88"/>
      <c r="AP21" s="88"/>
      <c r="AQ21" s="88"/>
      <c r="AR21" s="88"/>
      <c r="AS21" s="89"/>
      <c r="AT21" s="119">
        <f>COUNTIF(D21:AS21,"○")</f>
        <v>1</v>
      </c>
      <c r="AU21" s="119">
        <f>COUNTIF(D21:AS21,"●")</f>
        <v>4</v>
      </c>
      <c r="AV21" s="119">
        <f>D23+K23+R23+Y23+AF23+AM23</f>
        <v>3</v>
      </c>
      <c r="AW21" s="119">
        <f>J23+Q23+X23+AE23+AL23+AS23</f>
        <v>9</v>
      </c>
      <c r="AX21" s="123">
        <v>6</v>
      </c>
    </row>
    <row r="22" spans="2:50" ht="13" customHeight="1">
      <c r="B22" s="85"/>
      <c r="C22" s="90"/>
      <c r="D22" s="102"/>
      <c r="E22" s="88">
        <f>IF(F22&gt;H22,1,0)</f>
        <v>0</v>
      </c>
      <c r="F22" s="88">
        <f>IF(AC7="","",AC7)</f>
        <v>13</v>
      </c>
      <c r="G22" s="88" t="str">
        <f>IF(AB7="","",AB7)</f>
        <v>－</v>
      </c>
      <c r="H22" s="88">
        <f>IF(AA7="","",AA7)</f>
        <v>25</v>
      </c>
      <c r="I22" s="88">
        <f>IF(F22&lt;H22,1,0)</f>
        <v>1</v>
      </c>
      <c r="J22" s="89"/>
      <c r="K22" s="91"/>
      <c r="L22" s="88">
        <f>IF(M22&gt;O22,1,0)</f>
        <v>0</v>
      </c>
      <c r="M22" s="88">
        <f>IF(AC12="","",AC12)</f>
        <v>14</v>
      </c>
      <c r="N22" s="88" t="str">
        <f>IF(AB12="","",AB12)</f>
        <v>－</v>
      </c>
      <c r="O22" s="88">
        <f>IF(AA12="","",AA12)</f>
        <v>25</v>
      </c>
      <c r="P22" s="88">
        <f>IF(M22&lt;O22,1,0)</f>
        <v>1</v>
      </c>
      <c r="Q22" s="89"/>
      <c r="R22" s="91"/>
      <c r="S22" s="88">
        <f>IF(T22&gt;V22,1,0)</f>
        <v>0</v>
      </c>
      <c r="T22" s="88">
        <f>IF(AC17="","",AC17)</f>
        <v>22</v>
      </c>
      <c r="U22" s="88" t="str">
        <f>IF(AB17="","",AB17)</f>
        <v>－</v>
      </c>
      <c r="V22" s="88">
        <f>IF(AA17="","",AA17)</f>
        <v>25</v>
      </c>
      <c r="W22" s="88">
        <f>IF(T22&lt;V22,1,0)</f>
        <v>1</v>
      </c>
      <c r="X22" s="89"/>
      <c r="Y22" s="87"/>
      <c r="Z22" s="88"/>
      <c r="AA22" s="88"/>
      <c r="AB22" s="88"/>
      <c r="AC22" s="88"/>
      <c r="AD22" s="88"/>
      <c r="AE22" s="89"/>
      <c r="AF22" s="91"/>
      <c r="AG22" s="88">
        <f>IF(AH22&gt;AJ22,1,0)</f>
        <v>0</v>
      </c>
      <c r="AH22" s="92">
        <v>19</v>
      </c>
      <c r="AI22" s="88" t="str">
        <f>IF(AH22="","","－")</f>
        <v>－</v>
      </c>
      <c r="AJ22" s="92">
        <v>25</v>
      </c>
      <c r="AK22" s="88">
        <f>IF(AH22&lt;AJ22,1,0)</f>
        <v>1</v>
      </c>
      <c r="AL22" s="89"/>
      <c r="AM22" s="91"/>
      <c r="AN22" s="88">
        <f>IF(AO22&gt;AQ22,1,0)</f>
        <v>1</v>
      </c>
      <c r="AO22" s="92">
        <v>25</v>
      </c>
      <c r="AP22" s="88" t="str">
        <f>IF(AO22="","","－")</f>
        <v>－</v>
      </c>
      <c r="AQ22" s="92">
        <v>18</v>
      </c>
      <c r="AR22" s="88">
        <f>IF(AO22&lt;AQ22,1,0)</f>
        <v>0</v>
      </c>
      <c r="AS22" s="89"/>
      <c r="AT22" s="120"/>
      <c r="AU22" s="120"/>
      <c r="AV22" s="121"/>
      <c r="AW22" s="121"/>
      <c r="AX22" s="124"/>
    </row>
    <row r="23" spans="2:50" ht="13" customHeight="1">
      <c r="B23" s="85">
        <v>4</v>
      </c>
      <c r="C23" s="90" t="s">
        <v>127</v>
      </c>
      <c r="D23" s="88">
        <f>E22+E23+E24</f>
        <v>0</v>
      </c>
      <c r="E23" s="88">
        <f>IF(F23&gt;H23,1,0)</f>
        <v>0</v>
      </c>
      <c r="F23" s="88">
        <f>IF(AC8="","",AC8)</f>
        <v>13</v>
      </c>
      <c r="G23" s="88" t="str">
        <f>IF(AB8="","",AB8)</f>
        <v>－</v>
      </c>
      <c r="H23" s="88">
        <f>IF(AA8="","",AA8)</f>
        <v>25</v>
      </c>
      <c r="I23" s="88">
        <f>IF(F23&lt;H23,1,0)</f>
        <v>1</v>
      </c>
      <c r="J23" s="89">
        <f>I22+I23+I24</f>
        <v>2</v>
      </c>
      <c r="K23" s="88">
        <f>L22+L23+L24</f>
        <v>0</v>
      </c>
      <c r="L23" s="88">
        <f>IF(M23&gt;O23,1,0)</f>
        <v>0</v>
      </c>
      <c r="M23" s="88">
        <f>IF(AC13="","",AC13)</f>
        <v>21</v>
      </c>
      <c r="N23" s="88" t="str">
        <f>IF(AB13="","",AB13)</f>
        <v>－</v>
      </c>
      <c r="O23" s="88">
        <f>IF(AA13="","",AA13)</f>
        <v>25</v>
      </c>
      <c r="P23" s="88">
        <f>IF(M23&lt;O23,1,0)</f>
        <v>1</v>
      </c>
      <c r="Q23" s="89">
        <f>P22+P23+P24</f>
        <v>2</v>
      </c>
      <c r="R23" s="88">
        <f>S22+S23+S24</f>
        <v>2</v>
      </c>
      <c r="S23" s="88">
        <f>IF(T23&gt;V23,1,0)</f>
        <v>1</v>
      </c>
      <c r="T23" s="88">
        <f>IF(AC18="","",AC18)</f>
        <v>25</v>
      </c>
      <c r="U23" s="88" t="str">
        <f>IF(AB18="","",AB18)</f>
        <v>－</v>
      </c>
      <c r="V23" s="88">
        <f>IF(AA18="","",AA18)</f>
        <v>22</v>
      </c>
      <c r="W23" s="88">
        <f>IF(T23&lt;V23,1,0)</f>
        <v>0</v>
      </c>
      <c r="X23" s="89">
        <f>W22+W23+W24</f>
        <v>1</v>
      </c>
      <c r="Y23" s="87"/>
      <c r="Z23" s="88"/>
      <c r="AA23" s="88"/>
      <c r="AB23" s="88"/>
      <c r="AC23" s="88"/>
      <c r="AD23" s="88"/>
      <c r="AE23" s="89"/>
      <c r="AF23" s="87">
        <f>AG22+AG23+AG24</f>
        <v>0</v>
      </c>
      <c r="AG23" s="88">
        <f>IF(AH23&gt;AJ23,1,0)</f>
        <v>0</v>
      </c>
      <c r="AH23" s="92">
        <v>26</v>
      </c>
      <c r="AI23" s="88" t="str">
        <f>IF(AH23="","","－")</f>
        <v>－</v>
      </c>
      <c r="AJ23" s="92">
        <v>28</v>
      </c>
      <c r="AK23" s="88">
        <f>IF(AH23&lt;AJ23,1,0)</f>
        <v>1</v>
      </c>
      <c r="AL23" s="89">
        <f>AK22+AK23+AK24</f>
        <v>2</v>
      </c>
      <c r="AM23" s="87">
        <f>AN22+AN23+AN24</f>
        <v>1</v>
      </c>
      <c r="AN23" s="88">
        <f>IF(AO23&gt;AQ23,1,0)</f>
        <v>0</v>
      </c>
      <c r="AO23" s="92">
        <v>15</v>
      </c>
      <c r="AP23" s="88" t="str">
        <f>IF(AO23="","","－")</f>
        <v>－</v>
      </c>
      <c r="AQ23" s="92">
        <v>25</v>
      </c>
      <c r="AR23" s="88">
        <f>IF(AO23&lt;AQ23,1,0)</f>
        <v>1</v>
      </c>
      <c r="AS23" s="89">
        <f>AR22+AR23+AR24</f>
        <v>2</v>
      </c>
      <c r="AT23" s="126">
        <f>SUM(M22:M24,T22:T24,F22:F24,AA22:AA24,AH22:AH24,AO22:AO24)</f>
        <v>238</v>
      </c>
      <c r="AU23" s="127"/>
      <c r="AV23" s="121"/>
      <c r="AW23" s="121"/>
      <c r="AX23" s="124"/>
    </row>
    <row r="24" spans="2:50" ht="13" customHeight="1">
      <c r="B24" s="85"/>
      <c r="C24" s="90"/>
      <c r="D24" s="88"/>
      <c r="E24" s="88">
        <f>IF(F24&gt;H24,1,0)</f>
        <v>0</v>
      </c>
      <c r="F24" s="88" t="str">
        <f>IF(AC9="","",AC9)</f>
        <v/>
      </c>
      <c r="G24" s="88" t="str">
        <f>IF(AB9="","",AB9)</f>
        <v/>
      </c>
      <c r="H24" s="88" t="str">
        <f>IF(AA9="","",AA9)</f>
        <v/>
      </c>
      <c r="I24" s="88">
        <f>IF(F24&lt;H24,1,0)</f>
        <v>0</v>
      </c>
      <c r="J24" s="89"/>
      <c r="K24" s="88"/>
      <c r="L24" s="88">
        <f>IF(M24&gt;O24,1,0)</f>
        <v>0</v>
      </c>
      <c r="M24" s="88" t="str">
        <f>IF(AC14="","",AC14)</f>
        <v/>
      </c>
      <c r="N24" s="88" t="str">
        <f>IF(AB14="","",AB14)</f>
        <v/>
      </c>
      <c r="O24" s="88" t="str">
        <f>IF(AA14="","",AA14)</f>
        <v/>
      </c>
      <c r="P24" s="88">
        <f>IF(M24&lt;O24,1,0)</f>
        <v>0</v>
      </c>
      <c r="Q24" s="89"/>
      <c r="R24" s="88"/>
      <c r="S24" s="88">
        <f>IF(T24&gt;V24,1,0)</f>
        <v>1</v>
      </c>
      <c r="T24" s="88">
        <f>IF(AC19="","",AC19)</f>
        <v>25</v>
      </c>
      <c r="U24" s="88" t="str">
        <f>IF(AB19="","",AB19)</f>
        <v>－</v>
      </c>
      <c r="V24" s="88">
        <f>IF(AA19="","",AA19)</f>
        <v>23</v>
      </c>
      <c r="W24" s="88">
        <f>IF(T24&lt;V24,1,0)</f>
        <v>0</v>
      </c>
      <c r="X24" s="89"/>
      <c r="Y24" s="87"/>
      <c r="Z24" s="88"/>
      <c r="AA24" s="88"/>
      <c r="AB24" s="88"/>
      <c r="AC24" s="88"/>
      <c r="AD24" s="88"/>
      <c r="AE24" s="89"/>
      <c r="AF24" s="87"/>
      <c r="AG24" s="88">
        <f>IF(AH24&gt;AJ24,1,0)</f>
        <v>0</v>
      </c>
      <c r="AH24" s="92"/>
      <c r="AI24" s="88" t="str">
        <f>IF(AH24="","","－")</f>
        <v/>
      </c>
      <c r="AJ24" s="92"/>
      <c r="AK24" s="88">
        <f>IF(AH24&lt;AJ24,1,0)</f>
        <v>0</v>
      </c>
      <c r="AL24" s="89"/>
      <c r="AM24" s="87"/>
      <c r="AN24" s="88">
        <f>IF(AO24&gt;AQ24,1,0)</f>
        <v>0</v>
      </c>
      <c r="AO24" s="92">
        <v>20</v>
      </c>
      <c r="AP24" s="88" t="str">
        <f>IF(AO24="","","－")</f>
        <v>－</v>
      </c>
      <c r="AQ24" s="92">
        <v>25</v>
      </c>
      <c r="AR24" s="88">
        <f>IF(AO24&lt;AQ24,1,0)</f>
        <v>1</v>
      </c>
      <c r="AS24" s="89"/>
      <c r="AT24" s="126">
        <f>SUM(O22:O24,V22:V24,H22:H24,AC22:AC24,AJ22:AJ24,AQ22:AQ24)</f>
        <v>291</v>
      </c>
      <c r="AU24" s="128"/>
      <c r="AV24" s="122"/>
      <c r="AW24" s="122"/>
      <c r="AX24" s="124"/>
    </row>
    <row r="25" spans="2:50" ht="13" customHeight="1">
      <c r="B25" s="101"/>
      <c r="C25" s="93"/>
      <c r="D25" s="95"/>
      <c r="E25" s="95"/>
      <c r="F25" s="95"/>
      <c r="G25" s="95"/>
      <c r="H25" s="95"/>
      <c r="I25" s="95"/>
      <c r="J25" s="96"/>
      <c r="K25" s="95"/>
      <c r="L25" s="95"/>
      <c r="M25" s="95"/>
      <c r="N25" s="95"/>
      <c r="O25" s="95"/>
      <c r="P25" s="95"/>
      <c r="Q25" s="96"/>
      <c r="R25" s="95"/>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129">
        <f>IF(AT24&gt;0,AT23/AT24,"-")</f>
        <v>0.81786941580756012</v>
      </c>
      <c r="AU25" s="128"/>
      <c r="AV25" s="129">
        <f>IF(AW21&gt;0,AV21/AW21,"-")</f>
        <v>0.33333333333333331</v>
      </c>
      <c r="AW25" s="127"/>
      <c r="AX25" s="125"/>
    </row>
    <row r="26" spans="2:50" ht="13" customHeight="1">
      <c r="B26" s="85"/>
      <c r="C26" s="112"/>
      <c r="D26" s="88" t="str">
        <f>IF(OR(D28&gt;=2,J28&gt;=2),IF(D28&gt;J28,"○","●"),"-")</f>
        <v>●</v>
      </c>
      <c r="E26" s="98"/>
      <c r="F26" s="98"/>
      <c r="G26" s="98"/>
      <c r="H26" s="98"/>
      <c r="I26" s="98"/>
      <c r="J26" s="99"/>
      <c r="K26" s="88" t="str">
        <f>IF(OR(K28&gt;=2,Q28&gt;=2),IF(K28&gt;Q28,"○","●"),"-")</f>
        <v>●</v>
      </c>
      <c r="L26" s="98"/>
      <c r="M26" s="98"/>
      <c r="N26" s="98"/>
      <c r="O26" s="98"/>
      <c r="P26" s="98"/>
      <c r="Q26" s="99"/>
      <c r="R26" s="88" t="str">
        <f>IF(OR(R28&gt;=2,X28&gt;=2),IF(R28&gt;X28,"○","●"),"-")</f>
        <v>○</v>
      </c>
      <c r="S26" s="98"/>
      <c r="T26" s="98"/>
      <c r="U26" s="98"/>
      <c r="V26" s="98"/>
      <c r="W26" s="98"/>
      <c r="X26" s="99"/>
      <c r="Y26" s="88" t="str">
        <f>IF(OR(Y28&gt;=2,AE28&gt;=2),IF(Y28&gt;AE28,"○","●"),"-")</f>
        <v>○</v>
      </c>
      <c r="Z26" s="98"/>
      <c r="AA26" s="98"/>
      <c r="AB26" s="98"/>
      <c r="AC26" s="98"/>
      <c r="AD26" s="98"/>
      <c r="AE26" s="99"/>
      <c r="AF26" s="100"/>
      <c r="AG26" s="98"/>
      <c r="AH26" s="98"/>
      <c r="AI26" s="98"/>
      <c r="AJ26" s="98"/>
      <c r="AK26" s="98"/>
      <c r="AL26" s="99"/>
      <c r="AM26" s="87" t="str">
        <f>IF(OR(AM28&gt;=2,AS28&gt;=2),IF(AM28&gt;AS28,"○","●"),"-")</f>
        <v>●</v>
      </c>
      <c r="AN26" s="88"/>
      <c r="AO26" s="88"/>
      <c r="AP26" s="88"/>
      <c r="AQ26" s="88"/>
      <c r="AR26" s="88"/>
      <c r="AS26" s="89"/>
      <c r="AT26" s="119">
        <f>COUNTIF(D26:AS26,"○")</f>
        <v>2</v>
      </c>
      <c r="AU26" s="119">
        <f>COUNTIF(D26:AS26,"●")</f>
        <v>3</v>
      </c>
      <c r="AV26" s="119">
        <f>D28+K28+R28+Y28+AF28+AM28</f>
        <v>5</v>
      </c>
      <c r="AW26" s="119">
        <f>J28+Q28+X28+AE28+AL28+AS28</f>
        <v>6</v>
      </c>
      <c r="AX26" s="123">
        <v>4</v>
      </c>
    </row>
    <row r="27" spans="2:50" ht="13" customHeight="1">
      <c r="B27" s="85"/>
      <c r="C27" s="90"/>
      <c r="D27" s="102"/>
      <c r="E27" s="88">
        <f>IF(F27&gt;H27,1,0)</f>
        <v>0</v>
      </c>
      <c r="F27" s="88">
        <f>IF(AJ7="","",AJ7)</f>
        <v>25</v>
      </c>
      <c r="G27" s="88" t="str">
        <f>IF(AI7="","",AI7)</f>
        <v>－</v>
      </c>
      <c r="H27" s="88">
        <f>IF(AH7="","",AH7)</f>
        <v>27</v>
      </c>
      <c r="I27" s="88">
        <f>IF(F27&lt;H27,1,0)</f>
        <v>1</v>
      </c>
      <c r="J27" s="89"/>
      <c r="K27" s="102"/>
      <c r="L27" s="88">
        <f>IF(M27&gt;O27,1,0)</f>
        <v>0</v>
      </c>
      <c r="M27" s="88">
        <f>IF(AJ12="","",AJ12)</f>
        <v>21</v>
      </c>
      <c r="N27" s="88" t="str">
        <f>IF(AI12="","",AI12)</f>
        <v>－</v>
      </c>
      <c r="O27" s="88">
        <f>IF(AH12="","",AH12)</f>
        <v>25</v>
      </c>
      <c r="P27" s="88">
        <f>IF(M27&lt;O27,1,0)</f>
        <v>1</v>
      </c>
      <c r="Q27" s="89"/>
      <c r="R27" s="91"/>
      <c r="S27" s="88">
        <f>IF(T27&gt;V27,1,0)</f>
        <v>1</v>
      </c>
      <c r="T27" s="88">
        <f>IF(AJ17="","",AJ17)</f>
        <v>25</v>
      </c>
      <c r="U27" s="88" t="str">
        <f>IF(AI17="","",AI17)</f>
        <v>－</v>
      </c>
      <c r="V27" s="88">
        <f>IF(AH17="","",AH17)</f>
        <v>23</v>
      </c>
      <c r="W27" s="88">
        <f>IF(T27&lt;V27,1,0)</f>
        <v>0</v>
      </c>
      <c r="X27" s="89"/>
      <c r="Y27" s="91"/>
      <c r="Z27" s="88">
        <f>IF(AA27&gt;AC27,1,0)</f>
        <v>1</v>
      </c>
      <c r="AA27" s="88">
        <f>IF(AJ22="","",AJ22)</f>
        <v>25</v>
      </c>
      <c r="AB27" s="88" t="str">
        <f>IF(AI22="","",AI22)</f>
        <v>－</v>
      </c>
      <c r="AC27" s="88">
        <f>IF(AH22="","",AH22)</f>
        <v>19</v>
      </c>
      <c r="AD27" s="88">
        <f>IF(AA27&lt;AC27,1,0)</f>
        <v>0</v>
      </c>
      <c r="AE27" s="89"/>
      <c r="AF27" s="87"/>
      <c r="AG27" s="88"/>
      <c r="AH27" s="88"/>
      <c r="AI27" s="88"/>
      <c r="AJ27" s="88"/>
      <c r="AK27" s="88"/>
      <c r="AL27" s="89"/>
      <c r="AM27" s="91"/>
      <c r="AN27" s="88">
        <f>IF(AO27&gt;AQ27,1,0)</f>
        <v>0</v>
      </c>
      <c r="AO27" s="92">
        <v>18</v>
      </c>
      <c r="AP27" s="88" t="str">
        <f>IF(AO27="","","－")</f>
        <v>－</v>
      </c>
      <c r="AQ27" s="92">
        <v>25</v>
      </c>
      <c r="AR27" s="88">
        <f>IF(AO27&lt;AQ27,1,0)</f>
        <v>1</v>
      </c>
      <c r="AS27" s="89"/>
      <c r="AT27" s="120"/>
      <c r="AU27" s="120"/>
      <c r="AV27" s="121"/>
      <c r="AW27" s="121"/>
      <c r="AX27" s="124"/>
    </row>
    <row r="28" spans="2:50" ht="13" customHeight="1">
      <c r="B28" s="85">
        <v>5</v>
      </c>
      <c r="C28" s="90" t="s">
        <v>129</v>
      </c>
      <c r="D28" s="88">
        <f>E27+E28+E29</f>
        <v>0</v>
      </c>
      <c r="E28" s="88">
        <f>IF(F28&gt;H28,1,0)</f>
        <v>0</v>
      </c>
      <c r="F28" s="88">
        <f>IF(AJ8="","",AJ8)</f>
        <v>26</v>
      </c>
      <c r="G28" s="88" t="str">
        <f>IF(AI8="","",AI8)</f>
        <v>－</v>
      </c>
      <c r="H28" s="88">
        <f>IF(AH8="","",AH8)</f>
        <v>28</v>
      </c>
      <c r="I28" s="88">
        <f>IF(F28&lt;H28,1,0)</f>
        <v>1</v>
      </c>
      <c r="J28" s="89">
        <f>I27+I28+I29</f>
        <v>2</v>
      </c>
      <c r="K28" s="88">
        <f>L27+L28+L29</f>
        <v>0</v>
      </c>
      <c r="L28" s="88">
        <f>IF(M28&gt;O28,1,0)</f>
        <v>0</v>
      </c>
      <c r="M28" s="88">
        <f>IF(AJ13="","",AJ13)</f>
        <v>22</v>
      </c>
      <c r="N28" s="88" t="str">
        <f>IF(AI13="","",AI13)</f>
        <v>－</v>
      </c>
      <c r="O28" s="88">
        <f>IF(AH13="","",AH13)</f>
        <v>25</v>
      </c>
      <c r="P28" s="88">
        <f>IF(M28&lt;O28,1,0)</f>
        <v>1</v>
      </c>
      <c r="Q28" s="89">
        <f>P27+P28+P29</f>
        <v>2</v>
      </c>
      <c r="R28" s="88">
        <f>S27+S28+S29</f>
        <v>2</v>
      </c>
      <c r="S28" s="88">
        <f>IF(T28&gt;V28,1,0)</f>
        <v>1</v>
      </c>
      <c r="T28" s="88">
        <f>IF(AJ18="","",AJ18)</f>
        <v>25</v>
      </c>
      <c r="U28" s="88" t="str">
        <f>IF(AI18="","",AI18)</f>
        <v>－</v>
      </c>
      <c r="V28" s="88">
        <f>IF(AH18="","",AH18)</f>
        <v>21</v>
      </c>
      <c r="W28" s="88">
        <f>IF(T28&lt;V28,1,0)</f>
        <v>0</v>
      </c>
      <c r="X28" s="89">
        <f>W27+W28+W29</f>
        <v>0</v>
      </c>
      <c r="Y28" s="88">
        <f>Z27+Z28+Z29</f>
        <v>2</v>
      </c>
      <c r="Z28" s="88">
        <f>IF(AA28&gt;AC28,1,0)</f>
        <v>1</v>
      </c>
      <c r="AA28" s="88">
        <f>IF(AJ23="","",AJ23)</f>
        <v>28</v>
      </c>
      <c r="AB28" s="88" t="str">
        <f>IF(AI23="","",AI23)</f>
        <v>－</v>
      </c>
      <c r="AC28" s="88">
        <f>IF(AH23="","",AH23)</f>
        <v>26</v>
      </c>
      <c r="AD28" s="88">
        <f>IF(AA28&lt;AC28,1,0)</f>
        <v>0</v>
      </c>
      <c r="AE28" s="89">
        <f>AD27+AD28+AD29</f>
        <v>0</v>
      </c>
      <c r="AF28" s="87"/>
      <c r="AG28" s="88"/>
      <c r="AH28" s="88"/>
      <c r="AI28" s="88"/>
      <c r="AJ28" s="88"/>
      <c r="AK28" s="88"/>
      <c r="AL28" s="89"/>
      <c r="AM28" s="87">
        <f>AN27+AN28+AN29</f>
        <v>1</v>
      </c>
      <c r="AN28" s="88">
        <f>IF(AO28&gt;AQ28,1,0)</f>
        <v>1</v>
      </c>
      <c r="AO28" s="92">
        <v>25</v>
      </c>
      <c r="AP28" s="88" t="str">
        <f>IF(AO28="","","－")</f>
        <v>－</v>
      </c>
      <c r="AQ28" s="92">
        <v>19</v>
      </c>
      <c r="AR28" s="88">
        <f>IF(AO28&lt;AQ28,1,0)</f>
        <v>0</v>
      </c>
      <c r="AS28" s="89">
        <f>AR27+AR28+AR29</f>
        <v>2</v>
      </c>
      <c r="AT28" s="126">
        <f>SUM(M27:M29,T27:T29,F27:F29,AA27:AA29,AH27:AH29,AO27:AO29)</f>
        <v>257</v>
      </c>
      <c r="AU28" s="127"/>
      <c r="AV28" s="121"/>
      <c r="AW28" s="121"/>
      <c r="AX28" s="124"/>
    </row>
    <row r="29" spans="2:50" ht="13" customHeight="1">
      <c r="B29" s="85"/>
      <c r="C29" s="90"/>
      <c r="D29" s="88"/>
      <c r="E29" s="88">
        <f>IF(F29&gt;H29,1,0)</f>
        <v>0</v>
      </c>
      <c r="F29" s="88" t="str">
        <f>IF(AJ9="","",AJ9)</f>
        <v/>
      </c>
      <c r="G29" s="88" t="str">
        <f>IF(AI9="","",AI9)</f>
        <v/>
      </c>
      <c r="H29" s="88" t="str">
        <f>IF(AH9="","",AH9)</f>
        <v/>
      </c>
      <c r="I29" s="88">
        <f>IF(F29&lt;H29,1,0)</f>
        <v>0</v>
      </c>
      <c r="J29" s="89"/>
      <c r="K29" s="88"/>
      <c r="L29" s="88">
        <f>IF(M29&gt;O29,1,0)</f>
        <v>0</v>
      </c>
      <c r="M29" s="88" t="str">
        <f>IF(AJ14="","",AJ14)</f>
        <v/>
      </c>
      <c r="N29" s="88" t="str">
        <f>IF(AI14="","",AI14)</f>
        <v/>
      </c>
      <c r="O29" s="88" t="str">
        <f>IF(AH14="","",AH14)</f>
        <v/>
      </c>
      <c r="P29" s="88">
        <f>IF(M29&lt;O29,1,0)</f>
        <v>0</v>
      </c>
      <c r="Q29" s="89"/>
      <c r="R29" s="88"/>
      <c r="S29" s="88">
        <f>IF(T29&gt;V29,1,0)</f>
        <v>0</v>
      </c>
      <c r="T29" s="88" t="str">
        <f>IF(AJ19="","",AJ19)</f>
        <v/>
      </c>
      <c r="U29" s="88" t="str">
        <f>IF(AI19="","",AI19)</f>
        <v/>
      </c>
      <c r="V29" s="88" t="str">
        <f>IF(AH19="","",AH19)</f>
        <v/>
      </c>
      <c r="W29" s="88">
        <f>IF(T29&lt;V29,1,0)</f>
        <v>0</v>
      </c>
      <c r="X29" s="89"/>
      <c r="Y29" s="88"/>
      <c r="Z29" s="88">
        <f>IF(AA29&gt;AC29,1,0)</f>
        <v>0</v>
      </c>
      <c r="AA29" s="88" t="str">
        <f>IF(AJ24="","",AJ24)</f>
        <v/>
      </c>
      <c r="AB29" s="88" t="str">
        <f>IF(AI24="","",AI24)</f>
        <v/>
      </c>
      <c r="AC29" s="88" t="str">
        <f>IF(AH24="","",AH24)</f>
        <v/>
      </c>
      <c r="AD29" s="88">
        <f>IF(AA29&lt;AC29,1,0)</f>
        <v>0</v>
      </c>
      <c r="AE29" s="89"/>
      <c r="AF29" s="87"/>
      <c r="AG29" s="88"/>
      <c r="AH29" s="88"/>
      <c r="AI29" s="88"/>
      <c r="AJ29" s="88"/>
      <c r="AK29" s="88"/>
      <c r="AL29" s="89"/>
      <c r="AM29" s="87"/>
      <c r="AN29" s="88">
        <f>IF(AO29&gt;AQ29,1,0)</f>
        <v>0</v>
      </c>
      <c r="AO29" s="92">
        <v>17</v>
      </c>
      <c r="AP29" s="88" t="str">
        <f>IF(AO29="","","－")</f>
        <v>－</v>
      </c>
      <c r="AQ29" s="92">
        <v>25</v>
      </c>
      <c r="AR29" s="88">
        <f>IF(AO29&lt;AQ29,1,0)</f>
        <v>1</v>
      </c>
      <c r="AS29" s="89"/>
      <c r="AT29" s="126">
        <f>SUM(O27:O29,V27:V29,H27:H29,AC27:AC29,AJ27:AJ29,AQ27:AQ29)</f>
        <v>263</v>
      </c>
      <c r="AU29" s="128"/>
      <c r="AV29" s="122"/>
      <c r="AW29" s="122"/>
      <c r="AX29" s="124"/>
    </row>
    <row r="30" spans="2:50" ht="13" customHeight="1">
      <c r="B30" s="85"/>
      <c r="C30" s="93"/>
      <c r="D30" s="95"/>
      <c r="E30" s="95"/>
      <c r="F30" s="95"/>
      <c r="G30" s="95"/>
      <c r="H30" s="95"/>
      <c r="I30" s="95"/>
      <c r="J30" s="96"/>
      <c r="K30" s="95"/>
      <c r="L30" s="95"/>
      <c r="M30" s="95"/>
      <c r="N30" s="95"/>
      <c r="O30" s="95"/>
      <c r="P30" s="95"/>
      <c r="Q30" s="96"/>
      <c r="R30" s="95"/>
      <c r="S30" s="95"/>
      <c r="T30" s="95"/>
      <c r="U30" s="95"/>
      <c r="V30" s="95"/>
      <c r="W30" s="95"/>
      <c r="X30" s="96"/>
      <c r="Y30" s="95"/>
      <c r="Z30" s="95"/>
      <c r="AA30" s="95"/>
      <c r="AB30" s="95"/>
      <c r="AC30" s="95"/>
      <c r="AD30" s="95"/>
      <c r="AE30" s="96"/>
      <c r="AF30" s="94"/>
      <c r="AG30" s="95"/>
      <c r="AH30" s="95"/>
      <c r="AI30" s="95"/>
      <c r="AJ30" s="95"/>
      <c r="AK30" s="95"/>
      <c r="AL30" s="96"/>
      <c r="AM30" s="94"/>
      <c r="AN30" s="95"/>
      <c r="AO30" s="95"/>
      <c r="AP30" s="95"/>
      <c r="AQ30" s="95"/>
      <c r="AR30" s="95"/>
      <c r="AS30" s="96"/>
      <c r="AT30" s="129">
        <f>IF(AT29&gt;0,AT28/AT29,"-")</f>
        <v>0.97718631178707227</v>
      </c>
      <c r="AU30" s="128"/>
      <c r="AV30" s="129">
        <f>IF(AW26&gt;0,AV26/AW26,"-")</f>
        <v>0.83333333333333337</v>
      </c>
      <c r="AW30" s="127"/>
      <c r="AX30" s="125"/>
    </row>
    <row r="31" spans="2:50" ht="13" customHeight="1">
      <c r="B31" s="97"/>
      <c r="C31" s="112"/>
      <c r="D31" s="88" t="str">
        <f>IF(OR(D33&gt;=2,J33&gt;=2),IF(D33&gt;J33,"○","●"),"-")</f>
        <v>●</v>
      </c>
      <c r="E31" s="98"/>
      <c r="F31" s="98"/>
      <c r="G31" s="98"/>
      <c r="H31" s="98"/>
      <c r="I31" s="98"/>
      <c r="J31" s="99"/>
      <c r="K31" s="88" t="str">
        <f>IF(OR(K33&gt;=2,Q33&gt;=2),IF(K33&gt;Q33,"○","●"),"-")</f>
        <v>○</v>
      </c>
      <c r="L31" s="98"/>
      <c r="M31" s="98"/>
      <c r="N31" s="98"/>
      <c r="O31" s="98"/>
      <c r="P31" s="98"/>
      <c r="Q31" s="99"/>
      <c r="R31" s="88" t="str">
        <f>IF(OR(R33&gt;=2,X33&gt;=2),IF(R33&gt;X33,"○","●"),"-")</f>
        <v>●</v>
      </c>
      <c r="S31" s="98"/>
      <c r="T31" s="98"/>
      <c r="U31" s="98"/>
      <c r="V31" s="98"/>
      <c r="W31" s="98"/>
      <c r="X31" s="99"/>
      <c r="Y31" s="88" t="str">
        <f>IF(OR(Y33&gt;=2,AE33&gt;=2),IF(Y33&gt;AE33,"○","●"),"-")</f>
        <v>○</v>
      </c>
      <c r="Z31" s="98"/>
      <c r="AA31" s="98"/>
      <c r="AB31" s="98"/>
      <c r="AC31" s="98"/>
      <c r="AD31" s="98"/>
      <c r="AE31" s="99"/>
      <c r="AF31" s="88" t="str">
        <f>IF(OR(AF33&gt;=2,AL33&gt;=2),IF(AF33&gt;AL33,"○","●"),"-")</f>
        <v>○</v>
      </c>
      <c r="AG31" s="98"/>
      <c r="AH31" s="98"/>
      <c r="AI31" s="98"/>
      <c r="AJ31" s="98"/>
      <c r="AK31" s="98"/>
      <c r="AL31" s="99"/>
      <c r="AM31" s="100"/>
      <c r="AN31" s="98"/>
      <c r="AO31" s="98"/>
      <c r="AP31" s="98"/>
      <c r="AQ31" s="98"/>
      <c r="AR31" s="98"/>
      <c r="AS31" s="99"/>
      <c r="AT31" s="119">
        <f>COUNTIF(D31:AS31,"○")</f>
        <v>3</v>
      </c>
      <c r="AU31" s="119">
        <f>COUNTIF(D31:AS31,"●")</f>
        <v>2</v>
      </c>
      <c r="AV31" s="119">
        <f>D33+K33+R33+Y33+AF33+AM33</f>
        <v>7</v>
      </c>
      <c r="AW31" s="119">
        <f>J33+Q33+X33+AE33+AL33+AS33</f>
        <v>7</v>
      </c>
      <c r="AX31" s="123">
        <v>3</v>
      </c>
    </row>
    <row r="32" spans="2:50" ht="13" customHeight="1">
      <c r="B32" s="85"/>
      <c r="C32" s="90"/>
      <c r="D32" s="91"/>
      <c r="E32" s="88">
        <f>IF(F32&gt;H32,1,0)</f>
        <v>1</v>
      </c>
      <c r="F32" s="88">
        <f>IF(AQ7="","",AQ7)</f>
        <v>25</v>
      </c>
      <c r="G32" s="88" t="str">
        <f>IF(AP7="","",AP7)</f>
        <v>－</v>
      </c>
      <c r="H32" s="88">
        <f>IF(AO7="","",AO7)</f>
        <v>21</v>
      </c>
      <c r="I32" s="88">
        <f>IF(F32&lt;H32,1,0)</f>
        <v>0</v>
      </c>
      <c r="J32" s="89"/>
      <c r="K32" s="102"/>
      <c r="L32" s="88">
        <f>IF(M32&gt;O32,1,0)</f>
        <v>0</v>
      </c>
      <c r="M32" s="88">
        <f>IF(AQ12="","",AQ12)</f>
        <v>22</v>
      </c>
      <c r="N32" s="88" t="str">
        <f>IF(AP12="","",AP12)</f>
        <v>－</v>
      </c>
      <c r="O32" s="88">
        <f>IF(AO12="","",AO12)</f>
        <v>25</v>
      </c>
      <c r="P32" s="88">
        <f>IF(M32&lt;O32,1,0)</f>
        <v>1</v>
      </c>
      <c r="Q32" s="89"/>
      <c r="R32" s="102"/>
      <c r="S32" s="88">
        <f>IF(T32&gt;V32,1,0)</f>
        <v>0</v>
      </c>
      <c r="T32" s="88">
        <f>IF(AQ17="","",AQ17)</f>
        <v>18</v>
      </c>
      <c r="U32" s="88" t="str">
        <f>IF(AP17="","",AP17)</f>
        <v>－</v>
      </c>
      <c r="V32" s="88">
        <f>IF(AO17="","",AO17)</f>
        <v>25</v>
      </c>
      <c r="W32" s="88">
        <f>IF(T32&lt;V32,1,0)</f>
        <v>1</v>
      </c>
      <c r="X32" s="89"/>
      <c r="Y32" s="91"/>
      <c r="Z32" s="88">
        <f>IF(AA32&gt;AC32,1,0)</f>
        <v>0</v>
      </c>
      <c r="AA32" s="88">
        <f>IF(AQ22="","",AQ22)</f>
        <v>18</v>
      </c>
      <c r="AB32" s="88" t="str">
        <f>IF(AP22="","",AP22)</f>
        <v>－</v>
      </c>
      <c r="AC32" s="88">
        <f>IF(AO22="","",AO22)</f>
        <v>25</v>
      </c>
      <c r="AD32" s="88">
        <f>IF(AA32&lt;AC32,1,0)</f>
        <v>1</v>
      </c>
      <c r="AE32" s="89"/>
      <c r="AF32" s="91"/>
      <c r="AG32" s="88">
        <f>IF(AH32&gt;AJ32,1,0)</f>
        <v>1</v>
      </c>
      <c r="AH32" s="88">
        <f>IF(AQ27="","",AQ27)</f>
        <v>25</v>
      </c>
      <c r="AI32" s="88" t="str">
        <f>IF(AP27="","",AP27)</f>
        <v>－</v>
      </c>
      <c r="AJ32" s="88">
        <f>IF(AO27="","",AO27)</f>
        <v>18</v>
      </c>
      <c r="AK32" s="88">
        <f>IF(AH32&lt;AJ32,1,0)</f>
        <v>0</v>
      </c>
      <c r="AL32" s="89"/>
      <c r="AM32" s="87"/>
      <c r="AN32" s="88"/>
      <c r="AO32" s="88"/>
      <c r="AP32" s="88"/>
      <c r="AQ32" s="88"/>
      <c r="AR32" s="88"/>
      <c r="AS32" s="89"/>
      <c r="AT32" s="120"/>
      <c r="AU32" s="120"/>
      <c r="AV32" s="121"/>
      <c r="AW32" s="121"/>
      <c r="AX32" s="124"/>
    </row>
    <row r="33" spans="2:50" ht="13" customHeight="1">
      <c r="B33" s="85">
        <v>6</v>
      </c>
      <c r="C33" s="90" t="s">
        <v>131</v>
      </c>
      <c r="D33" s="88">
        <f>E32+E33+E34</f>
        <v>1</v>
      </c>
      <c r="E33" s="88">
        <f>IF(F33&gt;H33,1,0)</f>
        <v>0</v>
      </c>
      <c r="F33" s="88">
        <f>IF(AQ8="","",AQ8)</f>
        <v>22</v>
      </c>
      <c r="G33" s="88" t="str">
        <f>IF(AP8="","",AP8)</f>
        <v>－</v>
      </c>
      <c r="H33" s="88">
        <f>IF(AO8="","",AO8)</f>
        <v>25</v>
      </c>
      <c r="I33" s="88">
        <f>IF(F33&lt;H33,1,0)</f>
        <v>1</v>
      </c>
      <c r="J33" s="89">
        <f>I32+I33+I34</f>
        <v>2</v>
      </c>
      <c r="K33" s="88">
        <f>L32+L33+L34</f>
        <v>2</v>
      </c>
      <c r="L33" s="88">
        <f>IF(M33&gt;O33,1,0)</f>
        <v>1</v>
      </c>
      <c r="M33" s="88">
        <f>IF(AQ13="","",AQ13)</f>
        <v>25</v>
      </c>
      <c r="N33" s="88" t="str">
        <f>IF(AP13="","",AP13)</f>
        <v>－</v>
      </c>
      <c r="O33" s="88">
        <f>IF(AO13="","",AO13)</f>
        <v>21</v>
      </c>
      <c r="P33" s="88">
        <f>IF(M33&lt;O33,1,0)</f>
        <v>0</v>
      </c>
      <c r="Q33" s="89">
        <f>P32+P33+P34</f>
        <v>1</v>
      </c>
      <c r="R33" s="88">
        <f>S32+S33+S34</f>
        <v>0</v>
      </c>
      <c r="S33" s="88">
        <f>IF(T33&gt;V33,1,0)</f>
        <v>0</v>
      </c>
      <c r="T33" s="88">
        <f>IF(AQ18="","",AQ18)</f>
        <v>18</v>
      </c>
      <c r="U33" s="88" t="str">
        <f>IF(AP18="","",AP18)</f>
        <v>－</v>
      </c>
      <c r="V33" s="88">
        <f>IF(AO18="","",AO18)</f>
        <v>25</v>
      </c>
      <c r="W33" s="88">
        <f>IF(T33&lt;V33,1,0)</f>
        <v>1</v>
      </c>
      <c r="X33" s="89">
        <f>W32+W33+W34</f>
        <v>2</v>
      </c>
      <c r="Y33" s="88">
        <f>Z32+Z33+Z34</f>
        <v>2</v>
      </c>
      <c r="Z33" s="88">
        <f>IF(AA33&gt;AC33,1,0)</f>
        <v>1</v>
      </c>
      <c r="AA33" s="88">
        <f>IF(AQ23="","",AQ23)</f>
        <v>25</v>
      </c>
      <c r="AB33" s="88" t="str">
        <f>IF(AP23="","",AP23)</f>
        <v>－</v>
      </c>
      <c r="AC33" s="88">
        <f>IF(AO23="","",AO23)</f>
        <v>15</v>
      </c>
      <c r="AD33" s="88">
        <f>IF(AA33&lt;AC33,1,0)</f>
        <v>0</v>
      </c>
      <c r="AE33" s="89">
        <f>AD32+AD33+AD34</f>
        <v>1</v>
      </c>
      <c r="AF33" s="88">
        <f>AG32+AG33+AG34</f>
        <v>2</v>
      </c>
      <c r="AG33" s="88">
        <f>IF(AH33&gt;AJ33,1,0)</f>
        <v>0</v>
      </c>
      <c r="AH33" s="88">
        <f>IF(AQ28="","",AQ28)</f>
        <v>19</v>
      </c>
      <c r="AI33" s="88" t="str">
        <f>IF(AP28="","",AP28)</f>
        <v>－</v>
      </c>
      <c r="AJ33" s="88">
        <f>IF(AO28="","",AO28)</f>
        <v>25</v>
      </c>
      <c r="AK33" s="88">
        <f>IF(AH33&lt;AJ33,1,0)</f>
        <v>1</v>
      </c>
      <c r="AL33" s="89">
        <f>AK32+AK33+AK34</f>
        <v>1</v>
      </c>
      <c r="AM33" s="87"/>
      <c r="AN33" s="88"/>
      <c r="AO33" s="88"/>
      <c r="AP33" s="88"/>
      <c r="AQ33" s="88"/>
      <c r="AR33" s="88"/>
      <c r="AS33" s="89"/>
      <c r="AT33" s="126">
        <f>SUM(M32:M34,T32:T34,F32:F34,AA32:AA34,AH32:AH34,AO32:AO34)</f>
        <v>312</v>
      </c>
      <c r="AU33" s="127"/>
      <c r="AV33" s="121"/>
      <c r="AW33" s="121"/>
      <c r="AX33" s="124"/>
    </row>
    <row r="34" spans="2:50" ht="13" customHeight="1">
      <c r="B34" s="85"/>
      <c r="C34" s="90"/>
      <c r="D34" s="88"/>
      <c r="E34" s="88">
        <f>IF(F34&gt;H34,1,0)</f>
        <v>0</v>
      </c>
      <c r="F34" s="88">
        <f>IF(AQ9="","",AQ9)</f>
        <v>20</v>
      </c>
      <c r="G34" s="88" t="str">
        <f>IF(AP9="","",AP9)</f>
        <v>－</v>
      </c>
      <c r="H34" s="88">
        <f>IF(AO9="","",AO9)</f>
        <v>25</v>
      </c>
      <c r="I34" s="88">
        <f>IF(F34&lt;H34,1,0)</f>
        <v>1</v>
      </c>
      <c r="J34" s="89"/>
      <c r="K34" s="88"/>
      <c r="L34" s="88">
        <f>IF(M34&gt;O34,1,0)</f>
        <v>1</v>
      </c>
      <c r="M34" s="88">
        <f>IF(AQ14="","",AQ14)</f>
        <v>25</v>
      </c>
      <c r="N34" s="88" t="str">
        <f>IF(AP14="","",AP14)</f>
        <v>－</v>
      </c>
      <c r="O34" s="88">
        <f>IF(AO14="","",AO14)</f>
        <v>20</v>
      </c>
      <c r="P34" s="88">
        <f>IF(M34&lt;O34,1,0)</f>
        <v>0</v>
      </c>
      <c r="Q34" s="89"/>
      <c r="R34" s="88"/>
      <c r="S34" s="88">
        <f>IF(T34&gt;V34,1,0)</f>
        <v>0</v>
      </c>
      <c r="T34" s="88" t="str">
        <f>IF(AQ19="","",AQ19)</f>
        <v/>
      </c>
      <c r="U34" s="88" t="str">
        <f>IF(AP19="","",AP19)</f>
        <v/>
      </c>
      <c r="V34" s="88" t="str">
        <f>IF(AO19="","",AO19)</f>
        <v/>
      </c>
      <c r="W34" s="88">
        <f>IF(T34&lt;V34,1,0)</f>
        <v>0</v>
      </c>
      <c r="X34" s="89"/>
      <c r="Y34" s="88"/>
      <c r="Z34" s="88">
        <f>IF(AA34&gt;AC34,1,0)</f>
        <v>1</v>
      </c>
      <c r="AA34" s="88">
        <f>IF(AQ24="","",AQ24)</f>
        <v>25</v>
      </c>
      <c r="AB34" s="88" t="str">
        <f>IF(AP24="","",AP24)</f>
        <v>－</v>
      </c>
      <c r="AC34" s="88">
        <f>IF(AO24="","",AO24)</f>
        <v>20</v>
      </c>
      <c r="AD34" s="88">
        <f>IF(AA34&lt;AC34,1,0)</f>
        <v>0</v>
      </c>
      <c r="AE34" s="89"/>
      <c r="AF34" s="88"/>
      <c r="AG34" s="88">
        <f>IF(AH34&gt;AJ34,1,0)</f>
        <v>1</v>
      </c>
      <c r="AH34" s="88">
        <f>IF(AQ29="","",AQ29)</f>
        <v>25</v>
      </c>
      <c r="AI34" s="88" t="str">
        <f>IF(AP29="","",AP29)</f>
        <v>－</v>
      </c>
      <c r="AJ34" s="88">
        <f>IF(AO29="","",AO29)</f>
        <v>17</v>
      </c>
      <c r="AK34" s="88">
        <f>IF(AH34&lt;AJ34,1,0)</f>
        <v>0</v>
      </c>
      <c r="AL34" s="89"/>
      <c r="AM34" s="87"/>
      <c r="AN34" s="88"/>
      <c r="AO34" s="88"/>
      <c r="AP34" s="88"/>
      <c r="AQ34" s="88"/>
      <c r="AR34" s="88"/>
      <c r="AS34" s="89"/>
      <c r="AT34" s="126">
        <f>SUM(O32:O34,V32:V34,H32:H34,AC32:AC34,AJ32:AJ34,AQ32:AQ34)</f>
        <v>307</v>
      </c>
      <c r="AU34" s="128"/>
      <c r="AV34" s="122"/>
      <c r="AW34" s="122"/>
      <c r="AX34" s="124"/>
    </row>
    <row r="35" spans="2:50" ht="13" customHeight="1">
      <c r="B35" s="101"/>
      <c r="C35" s="93"/>
      <c r="D35" s="95"/>
      <c r="E35" s="95"/>
      <c r="F35" s="95"/>
      <c r="G35" s="95"/>
      <c r="H35" s="95"/>
      <c r="I35" s="95"/>
      <c r="J35" s="96"/>
      <c r="K35" s="95"/>
      <c r="L35" s="95"/>
      <c r="M35" s="95"/>
      <c r="N35" s="95"/>
      <c r="O35" s="95"/>
      <c r="P35" s="95"/>
      <c r="Q35" s="96"/>
      <c r="R35" s="95"/>
      <c r="S35" s="95"/>
      <c r="T35" s="95"/>
      <c r="U35" s="95"/>
      <c r="V35" s="95"/>
      <c r="W35" s="95"/>
      <c r="X35" s="96"/>
      <c r="Y35" s="95"/>
      <c r="Z35" s="95"/>
      <c r="AA35" s="95"/>
      <c r="AB35" s="95"/>
      <c r="AC35" s="95"/>
      <c r="AD35" s="95"/>
      <c r="AE35" s="96"/>
      <c r="AF35" s="95"/>
      <c r="AG35" s="95"/>
      <c r="AH35" s="95"/>
      <c r="AI35" s="95"/>
      <c r="AJ35" s="95"/>
      <c r="AK35" s="95"/>
      <c r="AL35" s="96"/>
      <c r="AM35" s="94"/>
      <c r="AN35" s="95"/>
      <c r="AO35" s="95"/>
      <c r="AP35" s="95"/>
      <c r="AQ35" s="95"/>
      <c r="AR35" s="95"/>
      <c r="AS35" s="96"/>
      <c r="AT35" s="129">
        <f>IF(AT34&gt;0,AT33/AT34,"-")</f>
        <v>1.0162866449511401</v>
      </c>
      <c r="AU35" s="128"/>
      <c r="AV35" s="129">
        <f>IF(AW31&gt;0,AV31/AW31,"-")</f>
        <v>1</v>
      </c>
      <c r="AW35" s="127"/>
      <c r="AX35" s="125"/>
    </row>
    <row r="37" spans="2:50">
      <c r="C37" s="153" t="s">
        <v>187</v>
      </c>
    </row>
  </sheetData>
  <sheetProtection sheet="1" objects="1" scenarios="1" selectLockedCells="1"/>
  <mergeCells count="60">
    <mergeCell ref="AM5:AS5"/>
    <mergeCell ref="D5:J5"/>
    <mergeCell ref="K5:Q5"/>
    <mergeCell ref="R5:X5"/>
    <mergeCell ref="Y5:AE5"/>
    <mergeCell ref="AF5:AL5"/>
    <mergeCell ref="AT6:AT7"/>
    <mergeCell ref="AU6:AU7"/>
    <mergeCell ref="AV6:AV9"/>
    <mergeCell ref="AW6:AW9"/>
    <mergeCell ref="AX6:AX10"/>
    <mergeCell ref="AT8:AU8"/>
    <mergeCell ref="AT9:AU9"/>
    <mergeCell ref="AT10:AU10"/>
    <mergeCell ref="AV10:AW10"/>
    <mergeCell ref="AT11:AT12"/>
    <mergeCell ref="AU11:AU12"/>
    <mergeCell ref="AV11:AV14"/>
    <mergeCell ref="AW11:AW14"/>
    <mergeCell ref="AX11:AX15"/>
    <mergeCell ref="AT13:AU13"/>
    <mergeCell ref="AT14:AU14"/>
    <mergeCell ref="AT15:AU15"/>
    <mergeCell ref="AV15:AW15"/>
    <mergeCell ref="AT16:AT17"/>
    <mergeCell ref="AU16:AU17"/>
    <mergeCell ref="AV16:AV19"/>
    <mergeCell ref="AW16:AW19"/>
    <mergeCell ref="AX16:AX20"/>
    <mergeCell ref="AT18:AU18"/>
    <mergeCell ref="AT19:AU19"/>
    <mergeCell ref="AT20:AU20"/>
    <mergeCell ref="AV20:AW20"/>
    <mergeCell ref="AT21:AT22"/>
    <mergeCell ref="AU21:AU22"/>
    <mergeCell ref="AV21:AV24"/>
    <mergeCell ref="AW21:AW24"/>
    <mergeCell ref="AX21:AX25"/>
    <mergeCell ref="AT23:AU23"/>
    <mergeCell ref="AT24:AU24"/>
    <mergeCell ref="AT25:AU25"/>
    <mergeCell ref="AV25:AW25"/>
    <mergeCell ref="AT26:AT27"/>
    <mergeCell ref="AU26:AU27"/>
    <mergeCell ref="AV26:AV29"/>
    <mergeCell ref="AW26:AW29"/>
    <mergeCell ref="AX26:AX30"/>
    <mergeCell ref="AT28:AU28"/>
    <mergeCell ref="AT29:AU29"/>
    <mergeCell ref="AT30:AU30"/>
    <mergeCell ref="AV30:AW30"/>
    <mergeCell ref="AT31:AT32"/>
    <mergeCell ref="AU31:AU32"/>
    <mergeCell ref="AV31:AV34"/>
    <mergeCell ref="AW31:AW34"/>
    <mergeCell ref="AX31:AX35"/>
    <mergeCell ref="AT33:AU33"/>
    <mergeCell ref="AT34:AU34"/>
    <mergeCell ref="AT35:AU35"/>
    <mergeCell ref="AV35:AW35"/>
  </mergeCells>
  <phoneticPr fontId="25"/>
  <pageMargins left="0.47244094488188981" right="0.35433070866141736" top="0.86614173228346458" bottom="0.39370078740157483" header="0.51181102362204722" footer="0.51181102362204722"/>
  <pageSetup paperSize="9" orientation="landscape"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683F1-CC08-4841-A6E6-EFC3559E777C}">
  <dimension ref="B1:AY37"/>
  <sheetViews>
    <sheetView zoomScale="110" zoomScaleNormal="110" workbookViewId="0">
      <selection activeCell="C37" sqref="C37"/>
    </sheetView>
  </sheetViews>
  <sheetFormatPr baseColWidth="10" defaultColWidth="7.6640625" defaultRowHeight="14"/>
  <cols>
    <col min="1" max="2" width="4" style="76" customWidth="1"/>
    <col min="3" max="3" width="12.33203125" style="76" customWidth="1"/>
    <col min="4" max="4" width="2.1640625" style="76" customWidth="1"/>
    <col min="5" max="5" width="2.1640625" style="76" hidden="1" customWidth="1"/>
    <col min="6" max="6" width="2.6640625" style="76" customWidth="1"/>
    <col min="7" max="7" width="2.1640625" style="76" customWidth="1"/>
    <col min="8" max="8" width="2.6640625" style="76" customWidth="1"/>
    <col min="9" max="9" width="2.1640625" style="76" hidden="1" customWidth="1"/>
    <col min="10" max="11" width="2.1640625" style="76" customWidth="1"/>
    <col min="12" max="12" width="2.1640625" style="76" hidden="1" customWidth="1"/>
    <col min="13" max="13" width="2.6640625" style="76" customWidth="1"/>
    <col min="14" max="14" width="2.1640625" style="76" customWidth="1"/>
    <col min="15" max="15" width="2.6640625" style="76" customWidth="1"/>
    <col min="16" max="16" width="2.1640625" style="76" hidden="1" customWidth="1"/>
    <col min="17" max="18" width="2.1640625" style="76" customWidth="1"/>
    <col min="19" max="19" width="2.1640625" style="76" hidden="1" customWidth="1"/>
    <col min="20" max="20" width="2.6640625" style="76" customWidth="1"/>
    <col min="21" max="21" width="2.1640625" style="76" customWidth="1"/>
    <col min="22" max="22" width="2.6640625" style="76" customWidth="1"/>
    <col min="23" max="23" width="2.1640625" style="76" hidden="1" customWidth="1"/>
    <col min="24" max="25" width="2.1640625" style="76" customWidth="1"/>
    <col min="26" max="26" width="2.1640625" style="76" hidden="1" customWidth="1"/>
    <col min="27" max="27" width="2.6640625" style="76" customWidth="1"/>
    <col min="28" max="28" width="2.1640625" style="76" customWidth="1"/>
    <col min="29" max="29" width="2.6640625" style="76" customWidth="1"/>
    <col min="30" max="30" width="2.1640625" style="76" hidden="1" customWidth="1"/>
    <col min="31" max="32" width="2.1640625" style="76" customWidth="1"/>
    <col min="33" max="33" width="2.1640625" style="76" hidden="1" customWidth="1"/>
    <col min="34" max="34" width="2.6640625" style="76" customWidth="1"/>
    <col min="35" max="35" width="2.1640625" style="76" customWidth="1"/>
    <col min="36" max="36" width="2.6640625" style="76" customWidth="1"/>
    <col min="37" max="37" width="2.1640625" style="76" hidden="1" customWidth="1"/>
    <col min="38" max="39" width="2.1640625" style="76" customWidth="1"/>
    <col min="40" max="40" width="2.1640625" style="76" hidden="1" customWidth="1"/>
    <col min="41" max="41" width="2.6640625" style="76" customWidth="1"/>
    <col min="42" max="42" width="2.1640625" style="76" customWidth="1"/>
    <col min="43" max="43" width="2.6640625" style="76" customWidth="1"/>
    <col min="44" max="44" width="2.1640625" style="76" hidden="1" customWidth="1"/>
    <col min="45" max="45" width="2.1640625" style="76" customWidth="1"/>
    <col min="46" max="47" width="3.6640625" style="76" customWidth="1"/>
    <col min="48" max="49" width="6.83203125" style="76" customWidth="1"/>
    <col min="50" max="50" width="3.83203125" style="76" customWidth="1"/>
    <col min="51" max="16384" width="7.6640625" style="76"/>
  </cols>
  <sheetData>
    <row r="1" spans="2:51" ht="19">
      <c r="B1" s="75" t="s">
        <v>166</v>
      </c>
    </row>
    <row r="2" spans="2:51">
      <c r="B2" s="77" t="s">
        <v>167</v>
      </c>
    </row>
    <row r="3" spans="2:51">
      <c r="B3" s="77" t="s">
        <v>170</v>
      </c>
    </row>
    <row r="5" spans="2:51" ht="18" customHeight="1">
      <c r="B5" s="79"/>
      <c r="C5" s="106" t="s">
        <v>173</v>
      </c>
      <c r="D5" s="130" t="str">
        <f>C8</f>
        <v>日本経済大学</v>
      </c>
      <c r="E5" s="131"/>
      <c r="F5" s="131"/>
      <c r="G5" s="131"/>
      <c r="H5" s="131"/>
      <c r="I5" s="131"/>
      <c r="J5" s="132"/>
      <c r="K5" s="130" t="str">
        <f>C13</f>
        <v>西南学院大学</v>
      </c>
      <c r="L5" s="131"/>
      <c r="M5" s="131"/>
      <c r="N5" s="131"/>
      <c r="O5" s="131"/>
      <c r="P5" s="131"/>
      <c r="Q5" s="132"/>
      <c r="R5" s="130" t="str">
        <f>C18</f>
        <v>九州工業大学情報工学部</v>
      </c>
      <c r="S5" s="131"/>
      <c r="T5" s="131"/>
      <c r="U5" s="131"/>
      <c r="V5" s="131"/>
      <c r="W5" s="131"/>
      <c r="X5" s="132"/>
      <c r="Y5" s="130" t="str">
        <f>C23</f>
        <v>久留米大学</v>
      </c>
      <c r="Z5" s="131"/>
      <c r="AA5" s="131"/>
      <c r="AB5" s="131"/>
      <c r="AC5" s="131"/>
      <c r="AD5" s="131"/>
      <c r="AE5" s="132"/>
      <c r="AF5" s="130" t="str">
        <f>C28</f>
        <v>九州工業大学</v>
      </c>
      <c r="AG5" s="131"/>
      <c r="AH5" s="131"/>
      <c r="AI5" s="131"/>
      <c r="AJ5" s="131"/>
      <c r="AK5" s="131"/>
      <c r="AL5" s="132"/>
      <c r="AM5" s="130" t="str">
        <f>C33</f>
        <v>長崎ウエスレヤンス大学</v>
      </c>
      <c r="AN5" s="133"/>
      <c r="AO5" s="133"/>
      <c r="AP5" s="133"/>
      <c r="AQ5" s="133"/>
      <c r="AR5" s="133"/>
      <c r="AS5" s="134"/>
      <c r="AT5" s="81" t="s">
        <v>7</v>
      </c>
      <c r="AU5" s="82" t="s">
        <v>8</v>
      </c>
      <c r="AV5" s="107" t="s">
        <v>9</v>
      </c>
      <c r="AW5" s="108" t="s">
        <v>0</v>
      </c>
      <c r="AX5" s="83" t="s">
        <v>1</v>
      </c>
      <c r="AY5" s="84"/>
    </row>
    <row r="6" spans="2:51" ht="13" customHeight="1">
      <c r="B6" s="85"/>
      <c r="C6" s="109"/>
      <c r="D6" s="87"/>
      <c r="E6" s="88"/>
      <c r="F6" s="88"/>
      <c r="G6" s="88"/>
      <c r="H6" s="88"/>
      <c r="I6" s="88"/>
      <c r="J6" s="89"/>
      <c r="K6" s="87" t="str">
        <f>IF(OR(K8&gt;=2,Q8&gt;=2),IF(K8&gt;Q8,"○","●"),"-")</f>
        <v>●</v>
      </c>
      <c r="L6" s="88"/>
      <c r="M6" s="88"/>
      <c r="N6" s="88"/>
      <c r="O6" s="88"/>
      <c r="P6" s="88"/>
      <c r="Q6" s="89"/>
      <c r="R6" s="87" t="str">
        <f>IF(OR(R8&gt;=2,X8&gt;=2),IF(R8&gt;X8,"○","●"),"-")</f>
        <v>●</v>
      </c>
      <c r="S6" s="88"/>
      <c r="T6" s="88"/>
      <c r="U6" s="88"/>
      <c r="V6" s="88"/>
      <c r="W6" s="88"/>
      <c r="X6" s="89"/>
      <c r="Y6" s="87" t="str">
        <f>IF(OR(Y8&gt;=2,AE8&gt;=2),IF(Y8&gt;AE8,"○","●"),"-")</f>
        <v>○</v>
      </c>
      <c r="Z6" s="88"/>
      <c r="AA6" s="88"/>
      <c r="AB6" s="88"/>
      <c r="AC6" s="88"/>
      <c r="AD6" s="88"/>
      <c r="AE6" s="89"/>
      <c r="AF6" s="87" t="str">
        <f>IF(OR(AF8&gt;=2,AL8&gt;=2),IF(AF8&gt;AL8,"○","●"),"-")</f>
        <v>○</v>
      </c>
      <c r="AG6" s="88"/>
      <c r="AH6" s="88"/>
      <c r="AI6" s="88"/>
      <c r="AJ6" s="88"/>
      <c r="AK6" s="88"/>
      <c r="AL6" s="89"/>
      <c r="AM6" s="87" t="str">
        <f>IF(OR(AM8&gt;=2,AS8&gt;=2),IF(AM8&gt;AS8,"○","●"),"-")</f>
        <v>●</v>
      </c>
      <c r="AN6" s="88"/>
      <c r="AO6" s="88"/>
      <c r="AP6" s="88"/>
      <c r="AQ6" s="88"/>
      <c r="AR6" s="88"/>
      <c r="AS6" s="89"/>
      <c r="AT6" s="119">
        <f>COUNTIF(D6:AS6,"○")</f>
        <v>2</v>
      </c>
      <c r="AU6" s="119">
        <f>COUNTIF(D6:AS6,"●")</f>
        <v>3</v>
      </c>
      <c r="AV6" s="119">
        <f>D8+K8+R8+Y8+AF8+AM8</f>
        <v>6</v>
      </c>
      <c r="AW6" s="119">
        <f>J8+Q8+X8+AE8+AL8+AS8</f>
        <v>8</v>
      </c>
      <c r="AX6" s="123">
        <v>5</v>
      </c>
      <c r="AY6" s="84"/>
    </row>
    <row r="7" spans="2:51" ht="13" customHeight="1">
      <c r="B7" s="85"/>
      <c r="C7" s="110"/>
      <c r="D7" s="87"/>
      <c r="E7" s="88"/>
      <c r="F7" s="88"/>
      <c r="G7" s="88"/>
      <c r="H7" s="88"/>
      <c r="I7" s="88"/>
      <c r="J7" s="89"/>
      <c r="K7" s="91"/>
      <c r="L7" s="88">
        <f>IF(M7&gt;O7,1,0)</f>
        <v>0</v>
      </c>
      <c r="M7" s="92">
        <v>18</v>
      </c>
      <c r="N7" s="88" t="str">
        <f>IF(M7="","","－")</f>
        <v>－</v>
      </c>
      <c r="O7" s="92">
        <v>25</v>
      </c>
      <c r="P7" s="88">
        <f>IF(M7&lt;O7,1,0)</f>
        <v>1</v>
      </c>
      <c r="Q7" s="89"/>
      <c r="R7" s="91"/>
      <c r="S7" s="88">
        <f>IF(T7&gt;V7,1,0)</f>
        <v>0</v>
      </c>
      <c r="T7" s="92">
        <v>24</v>
      </c>
      <c r="U7" s="88" t="str">
        <f>IF(T7="","","－")</f>
        <v>－</v>
      </c>
      <c r="V7" s="92">
        <v>26</v>
      </c>
      <c r="W7" s="88">
        <f>IF(T7&lt;V7,1,0)</f>
        <v>1</v>
      </c>
      <c r="X7" s="89"/>
      <c r="Y7" s="91"/>
      <c r="Z7" s="88">
        <f>IF(AA7&gt;AC7,1,0)</f>
        <v>1</v>
      </c>
      <c r="AA7" s="92">
        <v>25</v>
      </c>
      <c r="AB7" s="88" t="str">
        <f>IF(AA7="","","－")</f>
        <v>－</v>
      </c>
      <c r="AC7" s="92">
        <v>17</v>
      </c>
      <c r="AD7" s="88">
        <f>IF(AA7&lt;AC7,1,0)</f>
        <v>0</v>
      </c>
      <c r="AE7" s="89"/>
      <c r="AF7" s="91"/>
      <c r="AG7" s="88">
        <f>IF(AH7&gt;AJ7,1,0)</f>
        <v>0</v>
      </c>
      <c r="AH7" s="92">
        <v>18</v>
      </c>
      <c r="AI7" s="88" t="str">
        <f>IF(AH7="","","－")</f>
        <v>－</v>
      </c>
      <c r="AJ7" s="92">
        <v>25</v>
      </c>
      <c r="AK7" s="88">
        <f>IF(AH7&lt;AJ7,1,0)</f>
        <v>1</v>
      </c>
      <c r="AL7" s="89"/>
      <c r="AM7" s="91"/>
      <c r="AN7" s="88">
        <f>IF(AO7&gt;AQ7,1,0)</f>
        <v>0</v>
      </c>
      <c r="AO7" s="92">
        <v>21</v>
      </c>
      <c r="AP7" s="88" t="str">
        <f>IF(AO7="","","－")</f>
        <v>－</v>
      </c>
      <c r="AQ7" s="92">
        <v>25</v>
      </c>
      <c r="AR7" s="88">
        <f>IF(AO7&lt;AQ7,1,0)</f>
        <v>1</v>
      </c>
      <c r="AS7" s="89"/>
      <c r="AT7" s="120"/>
      <c r="AU7" s="120"/>
      <c r="AV7" s="121"/>
      <c r="AW7" s="121"/>
      <c r="AX7" s="124"/>
    </row>
    <row r="8" spans="2:51" ht="13" customHeight="1">
      <c r="B8" s="85">
        <v>1</v>
      </c>
      <c r="C8" s="110" t="s">
        <v>133</v>
      </c>
      <c r="D8" s="87"/>
      <c r="E8" s="88"/>
      <c r="F8" s="88"/>
      <c r="G8" s="88"/>
      <c r="H8" s="88"/>
      <c r="I8" s="88"/>
      <c r="J8" s="89"/>
      <c r="K8" s="87">
        <f>L7+L8+L9</f>
        <v>0</v>
      </c>
      <c r="L8" s="88">
        <f>IF(M8&gt;O8,1,0)</f>
        <v>0</v>
      </c>
      <c r="M8" s="92">
        <v>19</v>
      </c>
      <c r="N8" s="88" t="str">
        <f>IF(M8="","","－")</f>
        <v>－</v>
      </c>
      <c r="O8" s="92">
        <v>25</v>
      </c>
      <c r="P8" s="88">
        <f>IF(M8&lt;O8,1,0)</f>
        <v>1</v>
      </c>
      <c r="Q8" s="89">
        <f>P7+P8+P9</f>
        <v>2</v>
      </c>
      <c r="R8" s="87">
        <f>S7+S8+S9</f>
        <v>1</v>
      </c>
      <c r="S8" s="88">
        <f>IF(T8&gt;V8,1,0)</f>
        <v>1</v>
      </c>
      <c r="T8" s="92">
        <v>25</v>
      </c>
      <c r="U8" s="88" t="str">
        <f>IF(T8="","","－")</f>
        <v>－</v>
      </c>
      <c r="V8" s="92">
        <v>22</v>
      </c>
      <c r="W8" s="88">
        <f>IF(T8&lt;V8,1,0)</f>
        <v>0</v>
      </c>
      <c r="X8" s="89">
        <f>W7+W8+W9</f>
        <v>2</v>
      </c>
      <c r="Y8" s="87">
        <f>Z7+Z8+Z9</f>
        <v>2</v>
      </c>
      <c r="Z8" s="88">
        <f>IF(AA8&gt;AC8,1,0)</f>
        <v>0</v>
      </c>
      <c r="AA8" s="92">
        <v>23</v>
      </c>
      <c r="AB8" s="88" t="str">
        <f>IF(AA8="","","－")</f>
        <v>－</v>
      </c>
      <c r="AC8" s="92">
        <v>25</v>
      </c>
      <c r="AD8" s="88">
        <f>IF(AA8&lt;AC8,1,0)</f>
        <v>1</v>
      </c>
      <c r="AE8" s="89">
        <f>AD7+AD8+AD9</f>
        <v>1</v>
      </c>
      <c r="AF8" s="87">
        <f>AG7+AG8+AG9</f>
        <v>2</v>
      </c>
      <c r="AG8" s="88">
        <f>IF(AH8&gt;AJ8,1,0)</f>
        <v>1</v>
      </c>
      <c r="AH8" s="92">
        <v>27</v>
      </c>
      <c r="AI8" s="88" t="str">
        <f>IF(AH8="","","－")</f>
        <v>－</v>
      </c>
      <c r="AJ8" s="92">
        <v>25</v>
      </c>
      <c r="AK8" s="88">
        <f>IF(AH8&lt;AJ8,1,0)</f>
        <v>0</v>
      </c>
      <c r="AL8" s="89">
        <f>AK7+AK8+AK9</f>
        <v>1</v>
      </c>
      <c r="AM8" s="87">
        <f>AN7+AN8+AN9</f>
        <v>1</v>
      </c>
      <c r="AN8" s="88">
        <f>IF(AO8&gt;AQ8,1,0)</f>
        <v>1</v>
      </c>
      <c r="AO8" s="92">
        <v>25</v>
      </c>
      <c r="AP8" s="88" t="str">
        <f>IF(AO8="","","－")</f>
        <v>－</v>
      </c>
      <c r="AQ8" s="92">
        <v>15</v>
      </c>
      <c r="AR8" s="88">
        <f>IF(AO8&lt;AQ8,1,0)</f>
        <v>0</v>
      </c>
      <c r="AS8" s="89">
        <f>AR7+AR8+AR9</f>
        <v>2</v>
      </c>
      <c r="AT8" s="126">
        <f>SUM(M7:M9,T7:T9,F7:F9,AA7:AA9,AH7:AH9,AO7:AO9)</f>
        <v>317</v>
      </c>
      <c r="AU8" s="127"/>
      <c r="AV8" s="121"/>
      <c r="AW8" s="121"/>
      <c r="AX8" s="124"/>
    </row>
    <row r="9" spans="2:51" ht="13" customHeight="1">
      <c r="B9" s="85"/>
      <c r="C9" s="110"/>
      <c r="D9" s="87"/>
      <c r="E9" s="88"/>
      <c r="F9" s="88"/>
      <c r="G9" s="88"/>
      <c r="H9" s="88"/>
      <c r="I9" s="88"/>
      <c r="J9" s="89"/>
      <c r="K9" s="87"/>
      <c r="L9" s="88">
        <f>IF(M9&gt;O9,1,0)</f>
        <v>0</v>
      </c>
      <c r="M9" s="92"/>
      <c r="N9" s="88" t="str">
        <f>IF(M9="","","－")</f>
        <v/>
      </c>
      <c r="O9" s="92"/>
      <c r="P9" s="88">
        <f>IF(M9&lt;O9,1,0)</f>
        <v>0</v>
      </c>
      <c r="Q9" s="89"/>
      <c r="R9" s="87"/>
      <c r="S9" s="88">
        <f>IF(T9&gt;V9,1,0)</f>
        <v>0</v>
      </c>
      <c r="T9" s="92">
        <v>19</v>
      </c>
      <c r="U9" s="88" t="str">
        <f>IF(T9="","","－")</f>
        <v>－</v>
      </c>
      <c r="V9" s="92">
        <v>25</v>
      </c>
      <c r="W9" s="88">
        <f>IF(T9&lt;V9,1,0)</f>
        <v>1</v>
      </c>
      <c r="X9" s="89"/>
      <c r="Y9" s="87"/>
      <c r="Z9" s="88">
        <f>IF(AA9&gt;AC9,1,0)</f>
        <v>1</v>
      </c>
      <c r="AA9" s="92">
        <v>25</v>
      </c>
      <c r="AB9" s="88" t="str">
        <f>IF(AA9="","","－")</f>
        <v>－</v>
      </c>
      <c r="AC9" s="92">
        <v>17</v>
      </c>
      <c r="AD9" s="88">
        <f>IF(AA9&lt;AC9,1,0)</f>
        <v>0</v>
      </c>
      <c r="AE9" s="89"/>
      <c r="AF9" s="87"/>
      <c r="AG9" s="88">
        <f>IF(AH9&gt;AJ9,1,0)</f>
        <v>1</v>
      </c>
      <c r="AH9" s="92">
        <v>25</v>
      </c>
      <c r="AI9" s="88" t="str">
        <f>IF(AH9="","","－")</f>
        <v>－</v>
      </c>
      <c r="AJ9" s="92">
        <v>22</v>
      </c>
      <c r="AK9" s="88">
        <f>IF(AH9&lt;AJ9,1,0)</f>
        <v>0</v>
      </c>
      <c r="AL9" s="89"/>
      <c r="AM9" s="87"/>
      <c r="AN9" s="88">
        <f>IF(AO9&gt;AQ9,1,0)</f>
        <v>0</v>
      </c>
      <c r="AO9" s="92">
        <v>23</v>
      </c>
      <c r="AP9" s="88" t="str">
        <f>IF(AO9="","","－")</f>
        <v>－</v>
      </c>
      <c r="AQ9" s="92">
        <v>25</v>
      </c>
      <c r="AR9" s="88">
        <f>IF(AO9&lt;AQ9,1,0)</f>
        <v>1</v>
      </c>
      <c r="AS9" s="89"/>
      <c r="AT9" s="126">
        <f>SUM(O7:O9,V7:V9,H7:H9,AC7:AC9,AJ7:AJ9,AQ7:AQ9)</f>
        <v>319</v>
      </c>
      <c r="AU9" s="128"/>
      <c r="AV9" s="122"/>
      <c r="AW9" s="122"/>
      <c r="AX9" s="124"/>
    </row>
    <row r="10" spans="2:51" ht="13" customHeight="1">
      <c r="B10" s="85"/>
      <c r="C10" s="111"/>
      <c r="D10" s="94"/>
      <c r="E10" s="95"/>
      <c r="F10" s="95"/>
      <c r="G10" s="95"/>
      <c r="H10" s="95"/>
      <c r="I10" s="95"/>
      <c r="J10" s="96"/>
      <c r="K10" s="94"/>
      <c r="L10" s="95"/>
      <c r="M10" s="95"/>
      <c r="N10" s="95"/>
      <c r="O10" s="95"/>
      <c r="P10" s="95"/>
      <c r="Q10" s="96"/>
      <c r="R10" s="94"/>
      <c r="S10" s="95"/>
      <c r="T10" s="95"/>
      <c r="U10" s="95"/>
      <c r="V10" s="95"/>
      <c r="W10" s="95"/>
      <c r="X10" s="96"/>
      <c r="Y10" s="94"/>
      <c r="Z10" s="95"/>
      <c r="AA10" s="95"/>
      <c r="AB10" s="95"/>
      <c r="AC10" s="95"/>
      <c r="AD10" s="95"/>
      <c r="AE10" s="96"/>
      <c r="AF10" s="94"/>
      <c r="AG10" s="95"/>
      <c r="AH10" s="95"/>
      <c r="AI10" s="95"/>
      <c r="AJ10" s="95"/>
      <c r="AK10" s="95"/>
      <c r="AL10" s="96"/>
      <c r="AM10" s="94"/>
      <c r="AN10" s="95"/>
      <c r="AO10" s="95"/>
      <c r="AP10" s="95"/>
      <c r="AQ10" s="95"/>
      <c r="AR10" s="95"/>
      <c r="AS10" s="96"/>
      <c r="AT10" s="129">
        <f>IF(AT9&gt;0,AT8/AT9,"-")</f>
        <v>0.99373040752351094</v>
      </c>
      <c r="AU10" s="128"/>
      <c r="AV10" s="129">
        <f>IF(AW6&gt;0,AV6/AW6,"-")</f>
        <v>0.75</v>
      </c>
      <c r="AW10" s="127"/>
      <c r="AX10" s="125"/>
    </row>
    <row r="11" spans="2:51" ht="13" customHeight="1">
      <c r="B11" s="97"/>
      <c r="C11" s="112"/>
      <c r="D11" s="88" t="str">
        <f>IF(OR(D13&gt;=2,J13&gt;=2),IF(D13&gt;J13,"○","●"),"-")</f>
        <v>○</v>
      </c>
      <c r="E11" s="98"/>
      <c r="F11" s="98"/>
      <c r="G11" s="98"/>
      <c r="H11" s="98"/>
      <c r="I11" s="98"/>
      <c r="J11" s="99"/>
      <c r="K11" s="100"/>
      <c r="L11" s="98"/>
      <c r="M11" s="98"/>
      <c r="N11" s="98"/>
      <c r="O11" s="98"/>
      <c r="P11" s="98"/>
      <c r="Q11" s="99"/>
      <c r="R11" s="87" t="str">
        <f>IF(OR(R13&gt;=2,X13&gt;=2),IF(R13&gt;X13,"○","●"),"-")</f>
        <v>○</v>
      </c>
      <c r="S11" s="88"/>
      <c r="T11" s="88"/>
      <c r="U11" s="88"/>
      <c r="V11" s="88"/>
      <c r="W11" s="88"/>
      <c r="X11" s="89"/>
      <c r="Y11" s="87" t="str">
        <f>IF(OR(Y13&gt;=2,AE13&gt;=2),IF(Y13&gt;AE13,"○","●"),"-")</f>
        <v>●</v>
      </c>
      <c r="Z11" s="88"/>
      <c r="AA11" s="88"/>
      <c r="AB11" s="88"/>
      <c r="AC11" s="88"/>
      <c r="AD11" s="88"/>
      <c r="AE11" s="89"/>
      <c r="AF11" s="87" t="str">
        <f>IF(OR(AF13&gt;=2,AL13&gt;=2),IF(AF13&gt;AL13,"○","●"),"-")</f>
        <v>○</v>
      </c>
      <c r="AG11" s="88"/>
      <c r="AH11" s="88"/>
      <c r="AI11" s="88"/>
      <c r="AJ11" s="88"/>
      <c r="AK11" s="88"/>
      <c r="AL11" s="89"/>
      <c r="AM11" s="87" t="str">
        <f>IF(OR(AM13&gt;=2,AS13&gt;=2),IF(AM13&gt;AS13,"○","●"),"-")</f>
        <v>●</v>
      </c>
      <c r="AN11" s="88"/>
      <c r="AO11" s="88"/>
      <c r="AP11" s="88"/>
      <c r="AQ11" s="88"/>
      <c r="AR11" s="88"/>
      <c r="AS11" s="89"/>
      <c r="AT11" s="119">
        <f>COUNTIF(D11:AS11,"○")</f>
        <v>3</v>
      </c>
      <c r="AU11" s="119">
        <f>COUNTIF(D11:AS11,"●")</f>
        <v>2</v>
      </c>
      <c r="AV11" s="119">
        <f>D13+K13+R13+Y13+AF13+AM13</f>
        <v>7</v>
      </c>
      <c r="AW11" s="119">
        <f>J13+Q13+X13+AE13+AL13+AS13</f>
        <v>5</v>
      </c>
      <c r="AX11" s="123">
        <v>3</v>
      </c>
    </row>
    <row r="12" spans="2:51" ht="13" customHeight="1">
      <c r="B12" s="85"/>
      <c r="C12" s="90"/>
      <c r="D12" s="91"/>
      <c r="E12" s="88">
        <f>IF(F12&gt;H12,1,0)</f>
        <v>1</v>
      </c>
      <c r="F12" s="88">
        <f>IF(O7="","",O7)</f>
        <v>25</v>
      </c>
      <c r="G12" s="88" t="str">
        <f>IF(N7="","",N7)</f>
        <v>－</v>
      </c>
      <c r="H12" s="88">
        <f>IF(M7="","",M7)</f>
        <v>18</v>
      </c>
      <c r="I12" s="88">
        <f>IF(F12&lt;H12,1,0)</f>
        <v>0</v>
      </c>
      <c r="J12" s="89"/>
      <c r="K12" s="87"/>
      <c r="L12" s="88"/>
      <c r="M12" s="88"/>
      <c r="N12" s="88"/>
      <c r="O12" s="88"/>
      <c r="P12" s="88"/>
      <c r="Q12" s="89"/>
      <c r="R12" s="91"/>
      <c r="S12" s="88">
        <f>IF(T12&gt;V12,1,0)</f>
        <v>1</v>
      </c>
      <c r="T12" s="92">
        <v>25</v>
      </c>
      <c r="U12" s="88" t="str">
        <f>IF(T12="","","－")</f>
        <v>－</v>
      </c>
      <c r="V12" s="92">
        <v>23</v>
      </c>
      <c r="W12" s="88">
        <f>IF(T12&lt;V12,1,0)</f>
        <v>0</v>
      </c>
      <c r="X12" s="89"/>
      <c r="Y12" s="91"/>
      <c r="Z12" s="88">
        <f>IF(AA12&gt;AC12,1,0)</f>
        <v>0</v>
      </c>
      <c r="AA12" s="92">
        <v>28</v>
      </c>
      <c r="AB12" s="88" t="str">
        <f>IF(AA12="","","－")</f>
        <v>－</v>
      </c>
      <c r="AC12" s="92">
        <v>30</v>
      </c>
      <c r="AD12" s="88">
        <f>IF(AA12&lt;AC12,1,0)</f>
        <v>1</v>
      </c>
      <c r="AE12" s="89"/>
      <c r="AF12" s="91"/>
      <c r="AG12" s="88">
        <f>IF(AH12&gt;AJ12,1,0)</f>
        <v>0</v>
      </c>
      <c r="AH12" s="92">
        <v>20</v>
      </c>
      <c r="AI12" s="88" t="str">
        <f>IF(AH12="","","－")</f>
        <v>－</v>
      </c>
      <c r="AJ12" s="92">
        <v>25</v>
      </c>
      <c r="AK12" s="88">
        <f>IF(AH12&lt;AJ12,1,0)</f>
        <v>1</v>
      </c>
      <c r="AL12" s="89"/>
      <c r="AM12" s="91"/>
      <c r="AN12" s="88">
        <f>IF(AO12&gt;AQ12,1,0)</f>
        <v>1</v>
      </c>
      <c r="AO12" s="92">
        <v>25</v>
      </c>
      <c r="AP12" s="88" t="str">
        <f>IF(AO12="","","－")</f>
        <v>－</v>
      </c>
      <c r="AQ12" s="92">
        <v>21</v>
      </c>
      <c r="AR12" s="88">
        <f>IF(AO12&lt;AQ12,1,0)</f>
        <v>0</v>
      </c>
      <c r="AS12" s="89"/>
      <c r="AT12" s="120"/>
      <c r="AU12" s="120"/>
      <c r="AV12" s="121"/>
      <c r="AW12" s="121"/>
      <c r="AX12" s="124"/>
    </row>
    <row r="13" spans="2:51" ht="13" customHeight="1">
      <c r="B13" s="85">
        <v>2</v>
      </c>
      <c r="C13" s="90" t="s">
        <v>135</v>
      </c>
      <c r="D13" s="88">
        <f>E12+E13+E14</f>
        <v>2</v>
      </c>
      <c r="E13" s="88">
        <f>IF(F13&gt;H13,1,0)</f>
        <v>1</v>
      </c>
      <c r="F13" s="88">
        <f>IF(O8="","",O8)</f>
        <v>25</v>
      </c>
      <c r="G13" s="88" t="str">
        <f>IF(N8="","",N8)</f>
        <v>－</v>
      </c>
      <c r="H13" s="88">
        <f>IF(M8="","",M8)</f>
        <v>19</v>
      </c>
      <c r="I13" s="88">
        <f>IF(F13&lt;H13,1,0)</f>
        <v>0</v>
      </c>
      <c r="J13" s="89">
        <f>I12+I13+I14</f>
        <v>0</v>
      </c>
      <c r="K13" s="87"/>
      <c r="L13" s="88"/>
      <c r="M13" s="88"/>
      <c r="N13" s="88"/>
      <c r="O13" s="88"/>
      <c r="P13" s="88"/>
      <c r="Q13" s="89"/>
      <c r="R13" s="87">
        <f>S12+S13+S14</f>
        <v>2</v>
      </c>
      <c r="S13" s="88">
        <f>IF(T13&gt;V13,1,0)</f>
        <v>1</v>
      </c>
      <c r="T13" s="92">
        <v>25</v>
      </c>
      <c r="U13" s="88" t="str">
        <f>IF(T13="","","－")</f>
        <v>－</v>
      </c>
      <c r="V13" s="92">
        <v>15</v>
      </c>
      <c r="W13" s="88">
        <f>IF(T13&lt;V13,1,0)</f>
        <v>0</v>
      </c>
      <c r="X13" s="89">
        <f>W12+W13+W14</f>
        <v>0</v>
      </c>
      <c r="Y13" s="87">
        <f>Z12+Z13+Z14</f>
        <v>0</v>
      </c>
      <c r="Z13" s="88">
        <f>IF(AA13&gt;AC13,1,0)</f>
        <v>0</v>
      </c>
      <c r="AA13" s="92">
        <v>17</v>
      </c>
      <c r="AB13" s="88" t="str">
        <f>IF(AA13="","","－")</f>
        <v>－</v>
      </c>
      <c r="AC13" s="92">
        <v>25</v>
      </c>
      <c r="AD13" s="88">
        <f>IF(AA13&lt;AC13,1,0)</f>
        <v>1</v>
      </c>
      <c r="AE13" s="89">
        <f>AD12+AD13+AD14</f>
        <v>2</v>
      </c>
      <c r="AF13" s="87">
        <f>AG12+AG13+AG14</f>
        <v>2</v>
      </c>
      <c r="AG13" s="88">
        <f>IF(AH13&gt;AJ13,1,0)</f>
        <v>1</v>
      </c>
      <c r="AH13" s="92">
        <v>26</v>
      </c>
      <c r="AI13" s="88" t="str">
        <f>IF(AH13="","","－")</f>
        <v>－</v>
      </c>
      <c r="AJ13" s="92">
        <v>24</v>
      </c>
      <c r="AK13" s="88">
        <f>IF(AH13&lt;AJ13,1,0)</f>
        <v>0</v>
      </c>
      <c r="AL13" s="89">
        <f>AK12+AK13+AK14</f>
        <v>1</v>
      </c>
      <c r="AM13" s="87">
        <f>AN12+AN13+AN14</f>
        <v>1</v>
      </c>
      <c r="AN13" s="88">
        <f>IF(AO13&gt;AQ13,1,0)</f>
        <v>0</v>
      </c>
      <c r="AO13" s="92">
        <v>21</v>
      </c>
      <c r="AP13" s="88" t="str">
        <f>IF(AO13="","","－")</f>
        <v>－</v>
      </c>
      <c r="AQ13" s="92">
        <v>25</v>
      </c>
      <c r="AR13" s="88">
        <f>IF(AO13&lt;AQ13,1,0)</f>
        <v>1</v>
      </c>
      <c r="AS13" s="89">
        <f>AR12+AR13+AR14</f>
        <v>2</v>
      </c>
      <c r="AT13" s="126">
        <f>SUM(M12:M14,T12:T14,F12:F14,AA12:AA14,AH12:AH14,AO12:AO14)</f>
        <v>284</v>
      </c>
      <c r="AU13" s="127"/>
      <c r="AV13" s="121"/>
      <c r="AW13" s="121"/>
      <c r="AX13" s="124"/>
    </row>
    <row r="14" spans="2:51" ht="13" customHeight="1">
      <c r="B14" s="85"/>
      <c r="C14" s="90"/>
      <c r="D14" s="88"/>
      <c r="E14" s="88">
        <f>IF(F14&gt;H14,1,0)</f>
        <v>0</v>
      </c>
      <c r="F14" s="88" t="str">
        <f>IF(O9="","",O9)</f>
        <v/>
      </c>
      <c r="G14" s="88" t="str">
        <f>IF(N9="","",N9)</f>
        <v/>
      </c>
      <c r="H14" s="88" t="str">
        <f>IF(M9="","",M9)</f>
        <v/>
      </c>
      <c r="I14" s="88">
        <f>IF(F14&lt;H14,1,0)</f>
        <v>0</v>
      </c>
      <c r="J14" s="89"/>
      <c r="K14" s="87"/>
      <c r="L14" s="88"/>
      <c r="M14" s="88"/>
      <c r="N14" s="88"/>
      <c r="O14" s="88"/>
      <c r="P14" s="88"/>
      <c r="Q14" s="89"/>
      <c r="R14" s="87"/>
      <c r="S14" s="88">
        <f>IF(T14&gt;V14,1,0)</f>
        <v>0</v>
      </c>
      <c r="T14" s="92"/>
      <c r="U14" s="88" t="str">
        <f>IF(T14="","","－")</f>
        <v/>
      </c>
      <c r="V14" s="92"/>
      <c r="W14" s="88">
        <f>IF(T14&lt;V14,1,0)</f>
        <v>0</v>
      </c>
      <c r="X14" s="89"/>
      <c r="Y14" s="87"/>
      <c r="Z14" s="88">
        <f>IF(AA14&gt;AC14,1,0)</f>
        <v>0</v>
      </c>
      <c r="AA14" s="92"/>
      <c r="AB14" s="88" t="str">
        <f>IF(AA14="","","－")</f>
        <v/>
      </c>
      <c r="AC14" s="92"/>
      <c r="AD14" s="88">
        <f>IF(AA14&lt;AC14,1,0)</f>
        <v>0</v>
      </c>
      <c r="AE14" s="89"/>
      <c r="AF14" s="87"/>
      <c r="AG14" s="88">
        <f>IF(AH14&gt;AJ14,1,0)</f>
        <v>1</v>
      </c>
      <c r="AH14" s="92">
        <v>27</v>
      </c>
      <c r="AI14" s="88" t="str">
        <f>IF(AH14="","","－")</f>
        <v>－</v>
      </c>
      <c r="AJ14" s="92">
        <v>25</v>
      </c>
      <c r="AK14" s="88">
        <f>IF(AH14&lt;AJ14,1,0)</f>
        <v>0</v>
      </c>
      <c r="AL14" s="89"/>
      <c r="AM14" s="87"/>
      <c r="AN14" s="88">
        <f>IF(AO14&gt;AQ14,1,0)</f>
        <v>0</v>
      </c>
      <c r="AO14" s="92">
        <v>20</v>
      </c>
      <c r="AP14" s="88" t="str">
        <f>IF(AO14="","","－")</f>
        <v>－</v>
      </c>
      <c r="AQ14" s="92">
        <v>25</v>
      </c>
      <c r="AR14" s="88">
        <f>IF(AO14&lt;AQ14,1,0)</f>
        <v>1</v>
      </c>
      <c r="AS14" s="89"/>
      <c r="AT14" s="126">
        <f>SUM(O12:O14,V12:V14,H12:H14,AC12:AC14,AJ12:AJ14,AQ12:AQ14)</f>
        <v>275</v>
      </c>
      <c r="AU14" s="128"/>
      <c r="AV14" s="122"/>
      <c r="AW14" s="122"/>
      <c r="AX14" s="124"/>
    </row>
    <row r="15" spans="2:51" ht="13" customHeight="1">
      <c r="B15" s="101"/>
      <c r="C15" s="93"/>
      <c r="D15" s="95"/>
      <c r="E15" s="95"/>
      <c r="F15" s="95"/>
      <c r="G15" s="95"/>
      <c r="H15" s="95"/>
      <c r="I15" s="95"/>
      <c r="J15" s="96"/>
      <c r="K15" s="94"/>
      <c r="L15" s="95"/>
      <c r="M15" s="95"/>
      <c r="N15" s="95"/>
      <c r="O15" s="95"/>
      <c r="P15" s="95"/>
      <c r="Q15" s="96"/>
      <c r="R15" s="94"/>
      <c r="S15" s="95"/>
      <c r="T15" s="95"/>
      <c r="U15" s="95"/>
      <c r="V15" s="95"/>
      <c r="W15" s="95"/>
      <c r="X15" s="96"/>
      <c r="Y15" s="94"/>
      <c r="Z15" s="95"/>
      <c r="AA15" s="95"/>
      <c r="AB15" s="95"/>
      <c r="AC15" s="95"/>
      <c r="AD15" s="95"/>
      <c r="AE15" s="96"/>
      <c r="AF15" s="94"/>
      <c r="AG15" s="95"/>
      <c r="AH15" s="95"/>
      <c r="AI15" s="95"/>
      <c r="AJ15" s="95"/>
      <c r="AK15" s="95"/>
      <c r="AL15" s="96"/>
      <c r="AM15" s="94"/>
      <c r="AN15" s="95"/>
      <c r="AO15" s="95"/>
      <c r="AP15" s="95"/>
      <c r="AQ15" s="95"/>
      <c r="AR15" s="95"/>
      <c r="AS15" s="96"/>
      <c r="AT15" s="129">
        <f>IF(AT14&gt;0,AT13/AT14,"-")</f>
        <v>1.0327272727272727</v>
      </c>
      <c r="AU15" s="128"/>
      <c r="AV15" s="129">
        <f>IF(AW11&gt;0,AV11/AW11,"-")</f>
        <v>1.4</v>
      </c>
      <c r="AW15" s="127"/>
      <c r="AX15" s="125"/>
    </row>
    <row r="16" spans="2:51" ht="13" customHeight="1">
      <c r="B16" s="85"/>
      <c r="C16" s="112"/>
      <c r="D16" s="88" t="str">
        <f>IF(OR(D18&gt;=2,J18&gt;=2),IF(D18&gt;J18,"○","●"),"-")</f>
        <v>○</v>
      </c>
      <c r="E16" s="98"/>
      <c r="F16" s="98"/>
      <c r="G16" s="98"/>
      <c r="H16" s="98"/>
      <c r="I16" s="98"/>
      <c r="J16" s="99"/>
      <c r="K16" s="88" t="str">
        <f>IF(OR(K18&gt;=2,Q18&gt;=2),IF(K18&gt;Q18,"○","●"),"-")</f>
        <v>●</v>
      </c>
      <c r="L16" s="98"/>
      <c r="M16" s="98"/>
      <c r="N16" s="98"/>
      <c r="O16" s="98"/>
      <c r="P16" s="98"/>
      <c r="Q16" s="99"/>
      <c r="R16" s="100"/>
      <c r="S16" s="98"/>
      <c r="T16" s="98"/>
      <c r="U16" s="98"/>
      <c r="V16" s="98"/>
      <c r="W16" s="98"/>
      <c r="X16" s="99"/>
      <c r="Y16" s="87" t="str">
        <f>IF(OR(Y18&gt;=2,AE18&gt;=2),IF(Y18&gt;AE18,"○","●"),"-")</f>
        <v>●</v>
      </c>
      <c r="Z16" s="88"/>
      <c r="AA16" s="88"/>
      <c r="AB16" s="88"/>
      <c r="AC16" s="88"/>
      <c r="AD16" s="88"/>
      <c r="AE16" s="89"/>
      <c r="AF16" s="87" t="str">
        <f>IF(OR(AF18&gt;=2,AL18&gt;=2),IF(AF18&gt;AL18,"○","●"),"-")</f>
        <v>●</v>
      </c>
      <c r="AG16" s="88"/>
      <c r="AH16" s="88"/>
      <c r="AI16" s="88"/>
      <c r="AJ16" s="88"/>
      <c r="AK16" s="88"/>
      <c r="AL16" s="89"/>
      <c r="AM16" s="87" t="str">
        <f>IF(OR(AM18&gt;=2,AS18&gt;=2),IF(AM18&gt;AS18,"○","●"),"-")</f>
        <v>●</v>
      </c>
      <c r="AN16" s="88"/>
      <c r="AO16" s="88"/>
      <c r="AP16" s="88"/>
      <c r="AQ16" s="88"/>
      <c r="AR16" s="88"/>
      <c r="AS16" s="89"/>
      <c r="AT16" s="119">
        <f>COUNTIF(D16:AS16,"○")</f>
        <v>1</v>
      </c>
      <c r="AU16" s="119">
        <f>COUNTIF(D16:AS16,"●")</f>
        <v>4</v>
      </c>
      <c r="AV16" s="119">
        <f>D18+K18+R18+Y18+AF18+AM18</f>
        <v>4</v>
      </c>
      <c r="AW16" s="119">
        <f>J18+Q18+X18+AE18+AL18+AS18</f>
        <v>9</v>
      </c>
      <c r="AX16" s="123">
        <v>6</v>
      </c>
    </row>
    <row r="17" spans="2:50" ht="13" customHeight="1">
      <c r="B17" s="85"/>
      <c r="C17" s="90"/>
      <c r="D17" s="91"/>
      <c r="E17" s="88">
        <f>IF(F17&gt;H17,1,0)</f>
        <v>1</v>
      </c>
      <c r="F17" s="88">
        <f>IF(V7="","",V7)</f>
        <v>26</v>
      </c>
      <c r="G17" s="88" t="str">
        <f>IF(U7="","",U7)</f>
        <v>－</v>
      </c>
      <c r="H17" s="88">
        <f>IF(T7="","",T7)</f>
        <v>24</v>
      </c>
      <c r="I17" s="88">
        <f>IF(F17&lt;H17,1,0)</f>
        <v>0</v>
      </c>
      <c r="J17" s="89"/>
      <c r="K17" s="91"/>
      <c r="L17" s="88">
        <f>IF(M17&gt;O17,1,0)</f>
        <v>0</v>
      </c>
      <c r="M17" s="88">
        <f>IF(V12="","",V12)</f>
        <v>23</v>
      </c>
      <c r="N17" s="88" t="str">
        <f>IF(U12="","",U12)</f>
        <v>－</v>
      </c>
      <c r="O17" s="88">
        <f>IF(T12="","",T12)</f>
        <v>25</v>
      </c>
      <c r="P17" s="88">
        <f>IF(M17&lt;O17,1,0)</f>
        <v>1</v>
      </c>
      <c r="Q17" s="89"/>
      <c r="R17" s="87"/>
      <c r="S17" s="88"/>
      <c r="T17" s="88"/>
      <c r="U17" s="88"/>
      <c r="V17" s="88"/>
      <c r="W17" s="88"/>
      <c r="X17" s="89"/>
      <c r="Y17" s="91"/>
      <c r="Z17" s="88">
        <f>IF(AA17&gt;AC17,1,0)</f>
        <v>0</v>
      </c>
      <c r="AA17" s="92">
        <v>26</v>
      </c>
      <c r="AB17" s="88" t="str">
        <f>IF(AA17="","","－")</f>
        <v>－</v>
      </c>
      <c r="AC17" s="92">
        <v>28</v>
      </c>
      <c r="AD17" s="88">
        <f>IF(AA17&lt;AC17,1,0)</f>
        <v>1</v>
      </c>
      <c r="AE17" s="89"/>
      <c r="AF17" s="91"/>
      <c r="AG17" s="88">
        <f>IF(AH17&gt;AJ17,1,0)</f>
        <v>0</v>
      </c>
      <c r="AH17" s="92">
        <v>22</v>
      </c>
      <c r="AI17" s="88" t="str">
        <f>IF(AH17="","","－")</f>
        <v>－</v>
      </c>
      <c r="AJ17" s="92">
        <v>25</v>
      </c>
      <c r="AK17" s="88">
        <f>IF(AH17&lt;AJ17,1,0)</f>
        <v>1</v>
      </c>
      <c r="AL17" s="89"/>
      <c r="AM17" s="91"/>
      <c r="AN17" s="88">
        <f>IF(AO17&gt;AQ17,1,0)</f>
        <v>0</v>
      </c>
      <c r="AO17" s="92">
        <v>10</v>
      </c>
      <c r="AP17" s="88" t="str">
        <f>IF(AO17="","","－")</f>
        <v>－</v>
      </c>
      <c r="AQ17" s="92">
        <v>25</v>
      </c>
      <c r="AR17" s="88">
        <f>IF(AO17&lt;AQ17,1,0)</f>
        <v>1</v>
      </c>
      <c r="AS17" s="89"/>
      <c r="AT17" s="120"/>
      <c r="AU17" s="120"/>
      <c r="AV17" s="121"/>
      <c r="AW17" s="121"/>
      <c r="AX17" s="124"/>
    </row>
    <row r="18" spans="2:50" ht="13" customHeight="1">
      <c r="B18" s="85">
        <v>3</v>
      </c>
      <c r="C18" s="90" t="s">
        <v>137</v>
      </c>
      <c r="D18" s="88">
        <f>E17+E18+E19</f>
        <v>2</v>
      </c>
      <c r="E18" s="88">
        <f>IF(F18&gt;H18,1,0)</f>
        <v>0</v>
      </c>
      <c r="F18" s="88">
        <f>IF(V8="","",V8)</f>
        <v>22</v>
      </c>
      <c r="G18" s="88" t="str">
        <f>IF(U8="","",U8)</f>
        <v>－</v>
      </c>
      <c r="H18" s="88">
        <f>IF(T8="","",T8)</f>
        <v>25</v>
      </c>
      <c r="I18" s="88">
        <f>IF(F18&lt;H18,1,0)</f>
        <v>1</v>
      </c>
      <c r="J18" s="89">
        <f>I17+I18+I19</f>
        <v>1</v>
      </c>
      <c r="K18" s="88">
        <f>L17+L18+L19</f>
        <v>0</v>
      </c>
      <c r="L18" s="88">
        <f>IF(M18&gt;O18,1,0)</f>
        <v>0</v>
      </c>
      <c r="M18" s="88">
        <f>IF(V13="","",V13)</f>
        <v>15</v>
      </c>
      <c r="N18" s="88" t="str">
        <f>IF(U13="","",U13)</f>
        <v>－</v>
      </c>
      <c r="O18" s="88">
        <f>IF(T13="","",T13)</f>
        <v>25</v>
      </c>
      <c r="P18" s="88">
        <f>IF(M18&lt;O18,1,0)</f>
        <v>1</v>
      </c>
      <c r="Q18" s="89">
        <f>P17+P18+P19</f>
        <v>2</v>
      </c>
      <c r="R18" s="87"/>
      <c r="S18" s="88"/>
      <c r="T18" s="88"/>
      <c r="U18" s="88"/>
      <c r="V18" s="88"/>
      <c r="W18" s="88"/>
      <c r="X18" s="89"/>
      <c r="Y18" s="87">
        <f>Z17+Z18+Z19</f>
        <v>1</v>
      </c>
      <c r="Z18" s="88">
        <f>IF(AA18&gt;AC18,1,0)</f>
        <v>1</v>
      </c>
      <c r="AA18" s="92">
        <v>25</v>
      </c>
      <c r="AB18" s="88" t="str">
        <f>IF(AA18="","","－")</f>
        <v>－</v>
      </c>
      <c r="AC18" s="92">
        <v>20</v>
      </c>
      <c r="AD18" s="88">
        <f>IF(AA18&lt;AC18,1,0)</f>
        <v>0</v>
      </c>
      <c r="AE18" s="89">
        <f>AD17+AD18+AD19</f>
        <v>2</v>
      </c>
      <c r="AF18" s="87">
        <f>AG17+AG18+AG19</f>
        <v>0</v>
      </c>
      <c r="AG18" s="88">
        <f>IF(AH18&gt;AJ18,1,0)</f>
        <v>0</v>
      </c>
      <c r="AH18" s="92">
        <v>23</v>
      </c>
      <c r="AI18" s="88" t="str">
        <f>IF(AH18="","","－")</f>
        <v>－</v>
      </c>
      <c r="AJ18" s="92">
        <v>25</v>
      </c>
      <c r="AK18" s="88">
        <f>IF(AH18&lt;AJ18,1,0)</f>
        <v>1</v>
      </c>
      <c r="AL18" s="89">
        <f>AK17+AK18+AK19</f>
        <v>2</v>
      </c>
      <c r="AM18" s="87">
        <f>AN17+AN18+AN19</f>
        <v>1</v>
      </c>
      <c r="AN18" s="88">
        <f>IF(AO18&gt;AQ18,1,0)</f>
        <v>1</v>
      </c>
      <c r="AO18" s="92">
        <v>26</v>
      </c>
      <c r="AP18" s="88" t="str">
        <f>IF(AO18="","","－")</f>
        <v>－</v>
      </c>
      <c r="AQ18" s="92">
        <v>24</v>
      </c>
      <c r="AR18" s="88">
        <f>IF(AO18&lt;AQ18,1,0)</f>
        <v>0</v>
      </c>
      <c r="AS18" s="89">
        <f>AR17+AR18+AR19</f>
        <v>2</v>
      </c>
      <c r="AT18" s="126">
        <f>SUM(M17:M19,T17:T19,F17:F19,AA17:AA19,AH17:AH19,AO17:AO19)</f>
        <v>279</v>
      </c>
      <c r="AU18" s="127"/>
      <c r="AV18" s="121"/>
      <c r="AW18" s="121"/>
      <c r="AX18" s="124"/>
    </row>
    <row r="19" spans="2:50" ht="13" customHeight="1">
      <c r="B19" s="85"/>
      <c r="C19" s="90"/>
      <c r="D19" s="88"/>
      <c r="E19" s="88">
        <f>IF(F19&gt;H19,1,0)</f>
        <v>1</v>
      </c>
      <c r="F19" s="88">
        <f>IF(V9="","",V9)</f>
        <v>25</v>
      </c>
      <c r="G19" s="88" t="str">
        <f>IF(U9="","",U9)</f>
        <v>－</v>
      </c>
      <c r="H19" s="88">
        <f>IF(T9="","",T9)</f>
        <v>19</v>
      </c>
      <c r="I19" s="88">
        <f>IF(F19&lt;H19,1,0)</f>
        <v>0</v>
      </c>
      <c r="J19" s="89"/>
      <c r="K19" s="88"/>
      <c r="L19" s="88">
        <f>IF(M19&gt;O19,1,0)</f>
        <v>0</v>
      </c>
      <c r="M19" s="88" t="str">
        <f>IF(V14="","",V14)</f>
        <v/>
      </c>
      <c r="N19" s="88" t="str">
        <f>IF(U14="","",U14)</f>
        <v/>
      </c>
      <c r="O19" s="88" t="str">
        <f>IF(T14="","",T14)</f>
        <v/>
      </c>
      <c r="P19" s="88">
        <f>IF(M19&lt;O19,1,0)</f>
        <v>0</v>
      </c>
      <c r="Q19" s="89"/>
      <c r="R19" s="87"/>
      <c r="S19" s="88"/>
      <c r="T19" s="88"/>
      <c r="U19" s="88"/>
      <c r="V19" s="88"/>
      <c r="W19" s="88"/>
      <c r="X19" s="89"/>
      <c r="Y19" s="87"/>
      <c r="Z19" s="88">
        <f>IF(AA19&gt;AC19,1,0)</f>
        <v>0</v>
      </c>
      <c r="AA19" s="92">
        <v>15</v>
      </c>
      <c r="AB19" s="88" t="str">
        <f>IF(AA19="","","－")</f>
        <v>－</v>
      </c>
      <c r="AC19" s="92">
        <v>25</v>
      </c>
      <c r="AD19" s="88">
        <f>IF(AA19&lt;AC19,1,0)</f>
        <v>1</v>
      </c>
      <c r="AE19" s="89"/>
      <c r="AF19" s="87"/>
      <c r="AG19" s="88">
        <f>IF(AH19&gt;AJ19,1,0)</f>
        <v>0</v>
      </c>
      <c r="AH19" s="92"/>
      <c r="AI19" s="88" t="str">
        <f>IF(AH19="","","－")</f>
        <v/>
      </c>
      <c r="AJ19" s="92"/>
      <c r="AK19" s="88">
        <f>IF(AH19&lt;AJ19,1,0)</f>
        <v>0</v>
      </c>
      <c r="AL19" s="89"/>
      <c r="AM19" s="87"/>
      <c r="AN19" s="88">
        <f>IF(AO19&gt;AQ19,1,0)</f>
        <v>0</v>
      </c>
      <c r="AO19" s="92">
        <v>21</v>
      </c>
      <c r="AP19" s="88" t="str">
        <f>IF(AO19="","","－")</f>
        <v>－</v>
      </c>
      <c r="AQ19" s="92">
        <v>25</v>
      </c>
      <c r="AR19" s="88">
        <f>IF(AO19&lt;AQ19,1,0)</f>
        <v>1</v>
      </c>
      <c r="AS19" s="89"/>
      <c r="AT19" s="126">
        <f>SUM(O17:O19,V17:V19,H17:H19,AC17:AC19,AJ17:AJ19,AQ17:AQ19)</f>
        <v>315</v>
      </c>
      <c r="AU19" s="128"/>
      <c r="AV19" s="122"/>
      <c r="AW19" s="122"/>
      <c r="AX19" s="124"/>
    </row>
    <row r="20" spans="2:50" ht="13" customHeight="1">
      <c r="B20" s="85"/>
      <c r="C20" s="93"/>
      <c r="D20" s="95"/>
      <c r="E20" s="95"/>
      <c r="F20" s="95"/>
      <c r="G20" s="95"/>
      <c r="H20" s="95"/>
      <c r="I20" s="95"/>
      <c r="J20" s="96"/>
      <c r="K20" s="95"/>
      <c r="L20" s="95"/>
      <c r="M20" s="95"/>
      <c r="N20" s="95"/>
      <c r="O20" s="95"/>
      <c r="P20" s="95"/>
      <c r="Q20" s="96"/>
      <c r="R20" s="94"/>
      <c r="S20" s="95"/>
      <c r="T20" s="95"/>
      <c r="U20" s="95"/>
      <c r="V20" s="95"/>
      <c r="W20" s="95"/>
      <c r="X20" s="96"/>
      <c r="Y20" s="94"/>
      <c r="Z20" s="95"/>
      <c r="AA20" s="95"/>
      <c r="AB20" s="95"/>
      <c r="AC20" s="113"/>
      <c r="AD20" s="95"/>
      <c r="AE20" s="96"/>
      <c r="AF20" s="94"/>
      <c r="AG20" s="95"/>
      <c r="AH20" s="95"/>
      <c r="AI20" s="95"/>
      <c r="AJ20" s="95"/>
      <c r="AK20" s="95"/>
      <c r="AL20" s="96"/>
      <c r="AM20" s="94"/>
      <c r="AN20" s="95"/>
      <c r="AO20" s="95"/>
      <c r="AP20" s="95"/>
      <c r="AQ20" s="95"/>
      <c r="AR20" s="95"/>
      <c r="AS20" s="96"/>
      <c r="AT20" s="129">
        <f>IF(AT19&gt;0,AT18/AT19,"-")</f>
        <v>0.88571428571428568</v>
      </c>
      <c r="AU20" s="128"/>
      <c r="AV20" s="129">
        <f>IF(AW16&gt;0,AV16/AW16,"-")</f>
        <v>0.44444444444444442</v>
      </c>
      <c r="AW20" s="127"/>
      <c r="AX20" s="125"/>
    </row>
    <row r="21" spans="2:50" ht="13" customHeight="1">
      <c r="B21" s="97"/>
      <c r="C21" s="112"/>
      <c r="D21" s="88" t="str">
        <f>IF(OR(D23&gt;=2,J23&gt;=2),IF(D23&gt;J23,"○","●"),"-")</f>
        <v>●</v>
      </c>
      <c r="E21" s="98"/>
      <c r="F21" s="98"/>
      <c r="G21" s="98"/>
      <c r="H21" s="98"/>
      <c r="I21" s="98"/>
      <c r="J21" s="99"/>
      <c r="K21" s="88" t="str">
        <f>IF(OR(K23&gt;=2,Q23&gt;=2),IF(K23&gt;Q23,"○","●"),"-")</f>
        <v>○</v>
      </c>
      <c r="L21" s="98"/>
      <c r="M21" s="98"/>
      <c r="N21" s="98"/>
      <c r="O21" s="98"/>
      <c r="P21" s="98"/>
      <c r="Q21" s="99"/>
      <c r="R21" s="88" t="str">
        <f>IF(OR(R23&gt;=2,X23&gt;=2),IF(R23&gt;X23,"○","●"),"-")</f>
        <v>○</v>
      </c>
      <c r="S21" s="98"/>
      <c r="T21" s="98"/>
      <c r="U21" s="98"/>
      <c r="V21" s="98"/>
      <c r="W21" s="98"/>
      <c r="X21" s="99"/>
      <c r="Y21" s="100"/>
      <c r="Z21" s="98"/>
      <c r="AA21" s="98"/>
      <c r="AB21" s="98"/>
      <c r="AC21" s="98"/>
      <c r="AD21" s="98"/>
      <c r="AE21" s="99"/>
      <c r="AF21" s="87" t="str">
        <f>IF(OR(AF23&gt;=2,AL23&gt;=2),IF(AF23&gt;AL23,"○","●"),"-")</f>
        <v>●</v>
      </c>
      <c r="AG21" s="88"/>
      <c r="AH21" s="88"/>
      <c r="AI21" s="88"/>
      <c r="AJ21" s="88"/>
      <c r="AK21" s="88"/>
      <c r="AL21" s="89"/>
      <c r="AM21" s="87" t="str">
        <f>IF(OR(AM23&gt;=2,AS23&gt;=2),IF(AM23&gt;AS23,"○","●"),"-")</f>
        <v>●</v>
      </c>
      <c r="AN21" s="88"/>
      <c r="AO21" s="88"/>
      <c r="AP21" s="88"/>
      <c r="AQ21" s="88"/>
      <c r="AR21" s="88"/>
      <c r="AS21" s="89"/>
      <c r="AT21" s="119">
        <f>COUNTIF(D21:AS21,"○")</f>
        <v>2</v>
      </c>
      <c r="AU21" s="119">
        <f>COUNTIF(D21:AS21,"●")</f>
        <v>3</v>
      </c>
      <c r="AV21" s="119">
        <f>D23+K23+R23+Y23+AF23+AM23</f>
        <v>6</v>
      </c>
      <c r="AW21" s="119">
        <f>J23+Q23+X23+AE23+AL23+AS23</f>
        <v>7</v>
      </c>
      <c r="AX21" s="123">
        <v>4</v>
      </c>
    </row>
    <row r="22" spans="2:50" ht="13" customHeight="1">
      <c r="B22" s="85"/>
      <c r="C22" s="90"/>
      <c r="D22" s="102"/>
      <c r="E22" s="88">
        <f>IF(F22&gt;H22,1,0)</f>
        <v>0</v>
      </c>
      <c r="F22" s="88">
        <f>IF(AC7="","",AC7)</f>
        <v>17</v>
      </c>
      <c r="G22" s="88" t="str">
        <f>IF(AB7="","",AB7)</f>
        <v>－</v>
      </c>
      <c r="H22" s="88">
        <f>IF(AA7="","",AA7)</f>
        <v>25</v>
      </c>
      <c r="I22" s="88">
        <f>IF(F22&lt;H22,1,0)</f>
        <v>1</v>
      </c>
      <c r="J22" s="89"/>
      <c r="K22" s="91"/>
      <c r="L22" s="88">
        <f>IF(M22&gt;O22,1,0)</f>
        <v>1</v>
      </c>
      <c r="M22" s="88">
        <f>IF(AC12="","",AC12)</f>
        <v>30</v>
      </c>
      <c r="N22" s="88" t="str">
        <f>IF(AB12="","",AB12)</f>
        <v>－</v>
      </c>
      <c r="O22" s="88">
        <f>IF(AA12="","",AA12)</f>
        <v>28</v>
      </c>
      <c r="P22" s="88">
        <f>IF(M22&lt;O22,1,0)</f>
        <v>0</v>
      </c>
      <c r="Q22" s="89"/>
      <c r="R22" s="91"/>
      <c r="S22" s="88">
        <f>IF(T22&gt;V22,1,0)</f>
        <v>1</v>
      </c>
      <c r="T22" s="88">
        <f>IF(AC17="","",AC17)</f>
        <v>28</v>
      </c>
      <c r="U22" s="88" t="str">
        <f>IF(AB17="","",AB17)</f>
        <v>－</v>
      </c>
      <c r="V22" s="88">
        <f>IF(AA17="","",AA17)</f>
        <v>26</v>
      </c>
      <c r="W22" s="88">
        <f>IF(T22&lt;V22,1,0)</f>
        <v>0</v>
      </c>
      <c r="X22" s="89"/>
      <c r="Y22" s="87"/>
      <c r="Z22" s="88"/>
      <c r="AA22" s="88"/>
      <c r="AB22" s="88"/>
      <c r="AC22" s="88"/>
      <c r="AD22" s="88"/>
      <c r="AE22" s="89"/>
      <c r="AF22" s="91"/>
      <c r="AG22" s="88">
        <f>IF(AH22&gt;AJ22,1,0)</f>
        <v>0</v>
      </c>
      <c r="AH22" s="92">
        <v>20</v>
      </c>
      <c r="AI22" s="88" t="str">
        <f>IF(AH22="","","－")</f>
        <v>－</v>
      </c>
      <c r="AJ22" s="92">
        <v>25</v>
      </c>
      <c r="AK22" s="88">
        <f>IF(AH22&lt;AJ22,1,0)</f>
        <v>1</v>
      </c>
      <c r="AL22" s="89"/>
      <c r="AM22" s="91"/>
      <c r="AN22" s="88">
        <f>IF(AO22&gt;AQ22,1,0)</f>
        <v>0</v>
      </c>
      <c r="AO22" s="92">
        <v>18</v>
      </c>
      <c r="AP22" s="88" t="str">
        <f>IF(AO22="","","－")</f>
        <v>－</v>
      </c>
      <c r="AQ22" s="92">
        <v>25</v>
      </c>
      <c r="AR22" s="88">
        <f>IF(AO22&lt;AQ22,1,0)</f>
        <v>1</v>
      </c>
      <c r="AS22" s="89"/>
      <c r="AT22" s="120"/>
      <c r="AU22" s="120"/>
      <c r="AV22" s="121"/>
      <c r="AW22" s="121"/>
      <c r="AX22" s="124"/>
    </row>
    <row r="23" spans="2:50" ht="13" customHeight="1">
      <c r="B23" s="85">
        <v>4</v>
      </c>
      <c r="C23" s="90" t="s">
        <v>139</v>
      </c>
      <c r="D23" s="88">
        <f>E22+E23+E24</f>
        <v>1</v>
      </c>
      <c r="E23" s="88">
        <f>IF(F23&gt;H23,1,0)</f>
        <v>1</v>
      </c>
      <c r="F23" s="88">
        <f>IF(AC8="","",AC8)</f>
        <v>25</v>
      </c>
      <c r="G23" s="88" t="str">
        <f>IF(AB8="","",AB8)</f>
        <v>－</v>
      </c>
      <c r="H23" s="88">
        <f>IF(AA8="","",AA8)</f>
        <v>23</v>
      </c>
      <c r="I23" s="88">
        <f>IF(F23&lt;H23,1,0)</f>
        <v>0</v>
      </c>
      <c r="J23" s="89">
        <f>I22+I23+I24</f>
        <v>2</v>
      </c>
      <c r="K23" s="88">
        <f>L22+L23+L24</f>
        <v>2</v>
      </c>
      <c r="L23" s="88">
        <f>IF(M23&gt;O23,1,0)</f>
        <v>1</v>
      </c>
      <c r="M23" s="88">
        <f>IF(AC13="","",AC13)</f>
        <v>25</v>
      </c>
      <c r="N23" s="88" t="str">
        <f>IF(AB13="","",AB13)</f>
        <v>－</v>
      </c>
      <c r="O23" s="88">
        <f>IF(AA13="","",AA13)</f>
        <v>17</v>
      </c>
      <c r="P23" s="88">
        <f>IF(M23&lt;O23,1,0)</f>
        <v>0</v>
      </c>
      <c r="Q23" s="89">
        <f>P22+P23+P24</f>
        <v>0</v>
      </c>
      <c r="R23" s="88">
        <f>S22+S23+S24</f>
        <v>2</v>
      </c>
      <c r="S23" s="88">
        <f>IF(T23&gt;V23,1,0)</f>
        <v>0</v>
      </c>
      <c r="T23" s="88">
        <f>IF(AC18="","",AC18)</f>
        <v>20</v>
      </c>
      <c r="U23" s="88" t="str">
        <f>IF(AB18="","",AB18)</f>
        <v>－</v>
      </c>
      <c r="V23" s="88">
        <f>IF(AA18="","",AA18)</f>
        <v>25</v>
      </c>
      <c r="W23" s="88">
        <f>IF(T23&lt;V23,1,0)</f>
        <v>1</v>
      </c>
      <c r="X23" s="89">
        <f>W22+W23+W24</f>
        <v>1</v>
      </c>
      <c r="Y23" s="87"/>
      <c r="Z23" s="88"/>
      <c r="AA23" s="88"/>
      <c r="AB23" s="88"/>
      <c r="AC23" s="88"/>
      <c r="AD23" s="88"/>
      <c r="AE23" s="89"/>
      <c r="AF23" s="87">
        <f>AG22+AG23+AG24</f>
        <v>0</v>
      </c>
      <c r="AG23" s="88">
        <f>IF(AH23&gt;AJ23,1,0)</f>
        <v>0</v>
      </c>
      <c r="AH23" s="92">
        <v>22</v>
      </c>
      <c r="AI23" s="88" t="str">
        <f>IF(AH23="","","－")</f>
        <v>－</v>
      </c>
      <c r="AJ23" s="92">
        <v>25</v>
      </c>
      <c r="AK23" s="88">
        <f>IF(AH23&lt;AJ23,1,0)</f>
        <v>1</v>
      </c>
      <c r="AL23" s="89">
        <f>AK22+AK23+AK24</f>
        <v>2</v>
      </c>
      <c r="AM23" s="87">
        <f>AN22+AN23+AN24</f>
        <v>1</v>
      </c>
      <c r="AN23" s="88">
        <f>IF(AO23&gt;AQ23,1,0)</f>
        <v>1</v>
      </c>
      <c r="AO23" s="92">
        <v>25</v>
      </c>
      <c r="AP23" s="88" t="str">
        <f>IF(AO23="","","－")</f>
        <v>－</v>
      </c>
      <c r="AQ23" s="92">
        <v>22</v>
      </c>
      <c r="AR23" s="88">
        <f>IF(AO23&lt;AQ23,1,0)</f>
        <v>0</v>
      </c>
      <c r="AS23" s="89">
        <f>AR22+AR23+AR24</f>
        <v>2</v>
      </c>
      <c r="AT23" s="126">
        <f>SUM(M22:M24,T22:T24,F22:F24,AA22:AA24,AH22:AH24,AO22:AO24)</f>
        <v>295</v>
      </c>
      <c r="AU23" s="127"/>
      <c r="AV23" s="121"/>
      <c r="AW23" s="121"/>
      <c r="AX23" s="124"/>
    </row>
    <row r="24" spans="2:50" ht="13" customHeight="1">
      <c r="B24" s="85"/>
      <c r="C24" s="90"/>
      <c r="D24" s="88"/>
      <c r="E24" s="88">
        <f>IF(F24&gt;H24,1,0)</f>
        <v>0</v>
      </c>
      <c r="F24" s="88">
        <f>IF(AC9="","",AC9)</f>
        <v>17</v>
      </c>
      <c r="G24" s="88" t="str">
        <f>IF(AB9="","",AB9)</f>
        <v>－</v>
      </c>
      <c r="H24" s="88">
        <f>IF(AA9="","",AA9)</f>
        <v>25</v>
      </c>
      <c r="I24" s="88">
        <f>IF(F24&lt;H24,1,0)</f>
        <v>1</v>
      </c>
      <c r="J24" s="89"/>
      <c r="K24" s="88"/>
      <c r="L24" s="88">
        <f>IF(M24&gt;O24,1,0)</f>
        <v>0</v>
      </c>
      <c r="M24" s="88" t="str">
        <f>IF(AC14="","",AC14)</f>
        <v/>
      </c>
      <c r="N24" s="88" t="str">
        <f>IF(AB14="","",AB14)</f>
        <v/>
      </c>
      <c r="O24" s="88" t="str">
        <f>IF(AA14="","",AA14)</f>
        <v/>
      </c>
      <c r="P24" s="88">
        <f>IF(M24&lt;O24,1,0)</f>
        <v>0</v>
      </c>
      <c r="Q24" s="89"/>
      <c r="R24" s="88"/>
      <c r="S24" s="88">
        <f>IF(T24&gt;V24,1,0)</f>
        <v>1</v>
      </c>
      <c r="T24" s="88">
        <f>IF(AC19="","",AC19)</f>
        <v>25</v>
      </c>
      <c r="U24" s="88" t="str">
        <f>IF(AB19="","",AB19)</f>
        <v>－</v>
      </c>
      <c r="V24" s="88">
        <f>IF(AA19="","",AA19)</f>
        <v>15</v>
      </c>
      <c r="W24" s="88">
        <f>IF(T24&lt;V24,1,0)</f>
        <v>0</v>
      </c>
      <c r="X24" s="89"/>
      <c r="Y24" s="87"/>
      <c r="Z24" s="88"/>
      <c r="AA24" s="88"/>
      <c r="AB24" s="88"/>
      <c r="AC24" s="88"/>
      <c r="AD24" s="88"/>
      <c r="AE24" s="89"/>
      <c r="AF24" s="87"/>
      <c r="AG24" s="88">
        <f>IF(AH24&gt;AJ24,1,0)</f>
        <v>0</v>
      </c>
      <c r="AH24" s="92"/>
      <c r="AI24" s="88" t="str">
        <f>IF(AH24="","","－")</f>
        <v/>
      </c>
      <c r="AJ24" s="92"/>
      <c r="AK24" s="88">
        <f>IF(AH24&lt;AJ24,1,0)</f>
        <v>0</v>
      </c>
      <c r="AL24" s="89"/>
      <c r="AM24" s="87"/>
      <c r="AN24" s="88">
        <f>IF(AO24&gt;AQ24,1,0)</f>
        <v>0</v>
      </c>
      <c r="AO24" s="92">
        <v>23</v>
      </c>
      <c r="AP24" s="88" t="str">
        <f>IF(AO24="","","－")</f>
        <v>－</v>
      </c>
      <c r="AQ24" s="92">
        <v>25</v>
      </c>
      <c r="AR24" s="88">
        <f>IF(AO24&lt;AQ24,1,0)</f>
        <v>1</v>
      </c>
      <c r="AS24" s="89"/>
      <c r="AT24" s="126">
        <f>SUM(O22:O24,V22:V24,H22:H24,AC22:AC24,AJ22:AJ24,AQ22:AQ24)</f>
        <v>306</v>
      </c>
      <c r="AU24" s="128"/>
      <c r="AV24" s="122"/>
      <c r="AW24" s="122"/>
      <c r="AX24" s="124"/>
    </row>
    <row r="25" spans="2:50" ht="13" customHeight="1">
      <c r="B25" s="101"/>
      <c r="C25" s="93"/>
      <c r="D25" s="95"/>
      <c r="E25" s="95"/>
      <c r="F25" s="95"/>
      <c r="G25" s="95"/>
      <c r="H25" s="95"/>
      <c r="I25" s="95"/>
      <c r="J25" s="96"/>
      <c r="K25" s="95"/>
      <c r="L25" s="95"/>
      <c r="M25" s="95"/>
      <c r="N25" s="95"/>
      <c r="O25" s="95"/>
      <c r="P25" s="95"/>
      <c r="Q25" s="96"/>
      <c r="R25" s="95"/>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129">
        <f>IF(AT24&gt;0,AT23/AT24,"-")</f>
        <v>0.96405228758169936</v>
      </c>
      <c r="AU25" s="128"/>
      <c r="AV25" s="129">
        <f>IF(AW21&gt;0,AV21/AW21,"-")</f>
        <v>0.8571428571428571</v>
      </c>
      <c r="AW25" s="127"/>
      <c r="AX25" s="125"/>
    </row>
    <row r="26" spans="2:50" ht="13" customHeight="1">
      <c r="B26" s="85"/>
      <c r="C26" s="112"/>
      <c r="D26" s="88" t="str">
        <f>IF(OR(D28&gt;=2,J28&gt;=2),IF(D28&gt;J28,"○","●"),"-")</f>
        <v>●</v>
      </c>
      <c r="E26" s="98"/>
      <c r="F26" s="98"/>
      <c r="G26" s="98"/>
      <c r="H26" s="98"/>
      <c r="I26" s="98"/>
      <c r="J26" s="99"/>
      <c r="K26" s="88" t="str">
        <f>IF(OR(K28&gt;=2,Q28&gt;=2),IF(K28&gt;Q28,"○","●"),"-")</f>
        <v>●</v>
      </c>
      <c r="L26" s="98"/>
      <c r="M26" s="98"/>
      <c r="N26" s="98"/>
      <c r="O26" s="98"/>
      <c r="P26" s="98"/>
      <c r="Q26" s="99"/>
      <c r="R26" s="88" t="str">
        <f>IF(OR(R28&gt;=2,X28&gt;=2),IF(R28&gt;X28,"○","●"),"-")</f>
        <v>○</v>
      </c>
      <c r="S26" s="98"/>
      <c r="T26" s="98"/>
      <c r="U26" s="98"/>
      <c r="V26" s="98"/>
      <c r="W26" s="98"/>
      <c r="X26" s="99"/>
      <c r="Y26" s="88" t="str">
        <f>IF(OR(Y28&gt;=2,AE28&gt;=2),IF(Y28&gt;AE28,"○","●"),"-")</f>
        <v>○</v>
      </c>
      <c r="Z26" s="98"/>
      <c r="AA26" s="98"/>
      <c r="AB26" s="98"/>
      <c r="AC26" s="98"/>
      <c r="AD26" s="98"/>
      <c r="AE26" s="99"/>
      <c r="AF26" s="100"/>
      <c r="AG26" s="98"/>
      <c r="AH26" s="98"/>
      <c r="AI26" s="98"/>
      <c r="AJ26" s="98"/>
      <c r="AK26" s="98"/>
      <c r="AL26" s="99"/>
      <c r="AM26" s="87" t="str">
        <f>IF(OR(AM28&gt;=2,AS28&gt;=2),IF(AM28&gt;AS28,"○","●"),"-")</f>
        <v>○</v>
      </c>
      <c r="AN26" s="88"/>
      <c r="AO26" s="88"/>
      <c r="AP26" s="88"/>
      <c r="AQ26" s="88"/>
      <c r="AR26" s="88"/>
      <c r="AS26" s="89"/>
      <c r="AT26" s="119">
        <f>COUNTIF(D26:AS26,"○")</f>
        <v>3</v>
      </c>
      <c r="AU26" s="119">
        <f>COUNTIF(D26:AS26,"●")</f>
        <v>2</v>
      </c>
      <c r="AV26" s="119">
        <f>D28+K28+R28+Y28+AF28+AM28</f>
        <v>8</v>
      </c>
      <c r="AW26" s="119">
        <f>J28+Q28+X28+AE28+AL28+AS28</f>
        <v>5</v>
      </c>
      <c r="AX26" s="123">
        <v>2</v>
      </c>
    </row>
    <row r="27" spans="2:50" ht="13" customHeight="1">
      <c r="B27" s="85"/>
      <c r="C27" s="90"/>
      <c r="D27" s="102"/>
      <c r="E27" s="88">
        <f>IF(F27&gt;H27,1,0)</f>
        <v>1</v>
      </c>
      <c r="F27" s="88">
        <f>IF(AJ7="","",AJ7)</f>
        <v>25</v>
      </c>
      <c r="G27" s="88" t="str">
        <f>IF(AI7="","",AI7)</f>
        <v>－</v>
      </c>
      <c r="H27" s="88">
        <f>IF(AH7="","",AH7)</f>
        <v>18</v>
      </c>
      <c r="I27" s="88">
        <f>IF(F27&lt;H27,1,0)</f>
        <v>0</v>
      </c>
      <c r="J27" s="89"/>
      <c r="K27" s="102"/>
      <c r="L27" s="88">
        <f>IF(M27&gt;O27,1,0)</f>
        <v>1</v>
      </c>
      <c r="M27" s="88">
        <f>IF(AJ12="","",AJ12)</f>
        <v>25</v>
      </c>
      <c r="N27" s="88" t="str">
        <f>IF(AI12="","",AI12)</f>
        <v>－</v>
      </c>
      <c r="O27" s="88">
        <f>IF(AH12="","",AH12)</f>
        <v>20</v>
      </c>
      <c r="P27" s="88">
        <f>IF(M27&lt;O27,1,0)</f>
        <v>0</v>
      </c>
      <c r="Q27" s="89"/>
      <c r="R27" s="91"/>
      <c r="S27" s="88">
        <f>IF(T27&gt;V27,1,0)</f>
        <v>1</v>
      </c>
      <c r="T27" s="88">
        <f>IF(AJ17="","",AJ17)</f>
        <v>25</v>
      </c>
      <c r="U27" s="88" t="str">
        <f>IF(AI17="","",AI17)</f>
        <v>－</v>
      </c>
      <c r="V27" s="88">
        <f>IF(AH17="","",AH17)</f>
        <v>22</v>
      </c>
      <c r="W27" s="88">
        <f>IF(T27&lt;V27,1,0)</f>
        <v>0</v>
      </c>
      <c r="X27" s="89"/>
      <c r="Y27" s="91"/>
      <c r="Z27" s="88">
        <f>IF(AA27&gt;AC27,1,0)</f>
        <v>1</v>
      </c>
      <c r="AA27" s="88">
        <f>IF(AJ22="","",AJ22)</f>
        <v>25</v>
      </c>
      <c r="AB27" s="88" t="str">
        <f>IF(AI22="","",AI22)</f>
        <v>－</v>
      </c>
      <c r="AC27" s="88">
        <f>IF(AH22="","",AH22)</f>
        <v>20</v>
      </c>
      <c r="AD27" s="88">
        <f>IF(AA27&lt;AC27,1,0)</f>
        <v>0</v>
      </c>
      <c r="AE27" s="89"/>
      <c r="AF27" s="87"/>
      <c r="AG27" s="88"/>
      <c r="AH27" s="88"/>
      <c r="AI27" s="88"/>
      <c r="AJ27" s="88"/>
      <c r="AK27" s="88"/>
      <c r="AL27" s="89"/>
      <c r="AM27" s="91"/>
      <c r="AN27" s="88">
        <f>IF(AO27&gt;AQ27,1,0)</f>
        <v>1</v>
      </c>
      <c r="AO27" s="92">
        <v>25</v>
      </c>
      <c r="AP27" s="88" t="str">
        <f>IF(AO27="","","－")</f>
        <v>－</v>
      </c>
      <c r="AQ27" s="92">
        <v>23</v>
      </c>
      <c r="AR27" s="88">
        <f>IF(AO27&lt;AQ27,1,0)</f>
        <v>0</v>
      </c>
      <c r="AS27" s="89"/>
      <c r="AT27" s="120"/>
      <c r="AU27" s="120"/>
      <c r="AV27" s="121"/>
      <c r="AW27" s="121"/>
      <c r="AX27" s="124"/>
    </row>
    <row r="28" spans="2:50" ht="13" customHeight="1">
      <c r="B28" s="85">
        <v>5</v>
      </c>
      <c r="C28" s="90" t="s">
        <v>141</v>
      </c>
      <c r="D28" s="88">
        <f>E27+E28+E29</f>
        <v>1</v>
      </c>
      <c r="E28" s="88">
        <f>IF(F28&gt;H28,1,0)</f>
        <v>0</v>
      </c>
      <c r="F28" s="88">
        <f>IF(AJ8="","",AJ8)</f>
        <v>25</v>
      </c>
      <c r="G28" s="88" t="str">
        <f>IF(AI8="","",AI8)</f>
        <v>－</v>
      </c>
      <c r="H28" s="88">
        <f>IF(AH8="","",AH8)</f>
        <v>27</v>
      </c>
      <c r="I28" s="88">
        <f>IF(F28&lt;H28,1,0)</f>
        <v>1</v>
      </c>
      <c r="J28" s="89">
        <f>I27+I28+I29</f>
        <v>2</v>
      </c>
      <c r="K28" s="88">
        <f>L27+L28+L29</f>
        <v>1</v>
      </c>
      <c r="L28" s="88">
        <f>IF(M28&gt;O28,1,0)</f>
        <v>0</v>
      </c>
      <c r="M28" s="88">
        <f>IF(AJ13="","",AJ13)</f>
        <v>24</v>
      </c>
      <c r="N28" s="88" t="str">
        <f>IF(AI13="","",AI13)</f>
        <v>－</v>
      </c>
      <c r="O28" s="88">
        <f>IF(AH13="","",AH13)</f>
        <v>26</v>
      </c>
      <c r="P28" s="88">
        <f>IF(M28&lt;O28,1,0)</f>
        <v>1</v>
      </c>
      <c r="Q28" s="89">
        <f>P27+P28+P29</f>
        <v>2</v>
      </c>
      <c r="R28" s="88">
        <f>S27+S28+S29</f>
        <v>2</v>
      </c>
      <c r="S28" s="88">
        <f>IF(T28&gt;V28,1,0)</f>
        <v>1</v>
      </c>
      <c r="T28" s="88">
        <f>IF(AJ18="","",AJ18)</f>
        <v>25</v>
      </c>
      <c r="U28" s="88" t="str">
        <f>IF(AI18="","",AI18)</f>
        <v>－</v>
      </c>
      <c r="V28" s="88">
        <f>IF(AH18="","",AH18)</f>
        <v>23</v>
      </c>
      <c r="W28" s="88">
        <f>IF(T28&lt;V28,1,0)</f>
        <v>0</v>
      </c>
      <c r="X28" s="89">
        <f>W27+W28+W29</f>
        <v>0</v>
      </c>
      <c r="Y28" s="88">
        <f>Z27+Z28+Z29</f>
        <v>2</v>
      </c>
      <c r="Z28" s="88">
        <f>IF(AA28&gt;AC28,1,0)</f>
        <v>1</v>
      </c>
      <c r="AA28" s="88">
        <f>IF(AJ23="","",AJ23)</f>
        <v>25</v>
      </c>
      <c r="AB28" s="88" t="str">
        <f>IF(AI23="","",AI23)</f>
        <v>－</v>
      </c>
      <c r="AC28" s="88">
        <f>IF(AH23="","",AH23)</f>
        <v>22</v>
      </c>
      <c r="AD28" s="88">
        <f>IF(AA28&lt;AC28,1,0)</f>
        <v>0</v>
      </c>
      <c r="AE28" s="89">
        <f>AD27+AD28+AD29</f>
        <v>0</v>
      </c>
      <c r="AF28" s="87"/>
      <c r="AG28" s="88"/>
      <c r="AH28" s="88"/>
      <c r="AI28" s="88"/>
      <c r="AJ28" s="88"/>
      <c r="AK28" s="88"/>
      <c r="AL28" s="89"/>
      <c r="AM28" s="87">
        <f>AN27+AN28+AN29</f>
        <v>2</v>
      </c>
      <c r="AN28" s="88">
        <f>IF(AO28&gt;AQ28,1,0)</f>
        <v>0</v>
      </c>
      <c r="AO28" s="92">
        <v>16</v>
      </c>
      <c r="AP28" s="88" t="str">
        <f>IF(AO28="","","－")</f>
        <v>－</v>
      </c>
      <c r="AQ28" s="92">
        <v>25</v>
      </c>
      <c r="AR28" s="88">
        <f>IF(AO28&lt;AQ28,1,0)</f>
        <v>1</v>
      </c>
      <c r="AS28" s="89">
        <f>AR27+AR28+AR29</f>
        <v>1</v>
      </c>
      <c r="AT28" s="126">
        <f>SUM(M27:M29,T27:T29,F27:F29,AA27:AA29,AH27:AH29,AO27:AO29)</f>
        <v>312</v>
      </c>
      <c r="AU28" s="127"/>
      <c r="AV28" s="121"/>
      <c r="AW28" s="121"/>
      <c r="AX28" s="124"/>
    </row>
    <row r="29" spans="2:50" ht="13" customHeight="1">
      <c r="B29" s="85"/>
      <c r="C29" s="90"/>
      <c r="D29" s="88"/>
      <c r="E29" s="88">
        <f>IF(F29&gt;H29,1,0)</f>
        <v>0</v>
      </c>
      <c r="F29" s="88">
        <f>IF(AJ9="","",AJ9)</f>
        <v>22</v>
      </c>
      <c r="G29" s="88" t="str">
        <f>IF(AI9="","",AI9)</f>
        <v>－</v>
      </c>
      <c r="H29" s="88">
        <f>IF(AH9="","",AH9)</f>
        <v>25</v>
      </c>
      <c r="I29" s="88">
        <f>IF(F29&lt;H29,1,0)</f>
        <v>1</v>
      </c>
      <c r="J29" s="89"/>
      <c r="K29" s="88"/>
      <c r="L29" s="88">
        <f>IF(M29&gt;O29,1,0)</f>
        <v>0</v>
      </c>
      <c r="M29" s="88">
        <f>IF(AJ14="","",AJ14)</f>
        <v>25</v>
      </c>
      <c r="N29" s="88" t="str">
        <f>IF(AI14="","",AI14)</f>
        <v>－</v>
      </c>
      <c r="O29" s="88">
        <f>IF(AH14="","",AH14)</f>
        <v>27</v>
      </c>
      <c r="P29" s="88">
        <f>IF(M29&lt;O29,1,0)</f>
        <v>1</v>
      </c>
      <c r="Q29" s="89"/>
      <c r="R29" s="88"/>
      <c r="S29" s="88">
        <f>IF(T29&gt;V29,1,0)</f>
        <v>0</v>
      </c>
      <c r="T29" s="88" t="str">
        <f>IF(AJ19="","",AJ19)</f>
        <v/>
      </c>
      <c r="U29" s="88" t="str">
        <f>IF(AI19="","",AI19)</f>
        <v/>
      </c>
      <c r="V29" s="88" t="str">
        <f>IF(AH19="","",AH19)</f>
        <v/>
      </c>
      <c r="W29" s="88">
        <f>IF(T29&lt;V29,1,0)</f>
        <v>0</v>
      </c>
      <c r="X29" s="89"/>
      <c r="Y29" s="88"/>
      <c r="Z29" s="88">
        <f>IF(AA29&gt;AC29,1,0)</f>
        <v>0</v>
      </c>
      <c r="AA29" s="88" t="str">
        <f>IF(AJ24="","",AJ24)</f>
        <v/>
      </c>
      <c r="AB29" s="88" t="str">
        <f>IF(AI24="","",AI24)</f>
        <v/>
      </c>
      <c r="AC29" s="88" t="str">
        <f>IF(AH24="","",AH24)</f>
        <v/>
      </c>
      <c r="AD29" s="88">
        <f>IF(AA29&lt;AC29,1,0)</f>
        <v>0</v>
      </c>
      <c r="AE29" s="89"/>
      <c r="AF29" s="87"/>
      <c r="AG29" s="88"/>
      <c r="AH29" s="88"/>
      <c r="AI29" s="88"/>
      <c r="AJ29" s="88"/>
      <c r="AK29" s="88"/>
      <c r="AL29" s="89"/>
      <c r="AM29" s="87"/>
      <c r="AN29" s="88">
        <f>IF(AO29&gt;AQ29,1,0)</f>
        <v>1</v>
      </c>
      <c r="AO29" s="92">
        <v>25</v>
      </c>
      <c r="AP29" s="88" t="str">
        <f>IF(AO29="","","－")</f>
        <v>－</v>
      </c>
      <c r="AQ29" s="92">
        <v>16</v>
      </c>
      <c r="AR29" s="88">
        <f>IF(AO29&lt;AQ29,1,0)</f>
        <v>0</v>
      </c>
      <c r="AS29" s="89"/>
      <c r="AT29" s="126">
        <f>SUM(O27:O29,V27:V29,H27:H29,AC27:AC29,AJ27:AJ29,AQ27:AQ29)</f>
        <v>294</v>
      </c>
      <c r="AU29" s="128"/>
      <c r="AV29" s="122"/>
      <c r="AW29" s="122"/>
      <c r="AX29" s="124"/>
    </row>
    <row r="30" spans="2:50" ht="13" customHeight="1">
      <c r="B30" s="85"/>
      <c r="C30" s="93"/>
      <c r="D30" s="95"/>
      <c r="E30" s="95"/>
      <c r="F30" s="95"/>
      <c r="G30" s="95"/>
      <c r="H30" s="95"/>
      <c r="I30" s="95"/>
      <c r="J30" s="96"/>
      <c r="K30" s="95"/>
      <c r="L30" s="95"/>
      <c r="M30" s="95"/>
      <c r="N30" s="95"/>
      <c r="O30" s="95"/>
      <c r="P30" s="95"/>
      <c r="Q30" s="96"/>
      <c r="R30" s="95"/>
      <c r="S30" s="95"/>
      <c r="T30" s="95"/>
      <c r="U30" s="95"/>
      <c r="V30" s="95"/>
      <c r="W30" s="95"/>
      <c r="X30" s="96"/>
      <c r="Y30" s="95"/>
      <c r="Z30" s="95"/>
      <c r="AA30" s="95"/>
      <c r="AB30" s="95"/>
      <c r="AC30" s="95"/>
      <c r="AD30" s="95"/>
      <c r="AE30" s="96"/>
      <c r="AF30" s="94"/>
      <c r="AG30" s="95"/>
      <c r="AH30" s="95"/>
      <c r="AI30" s="95"/>
      <c r="AJ30" s="95"/>
      <c r="AK30" s="95"/>
      <c r="AL30" s="96"/>
      <c r="AM30" s="94"/>
      <c r="AN30" s="95"/>
      <c r="AO30" s="95"/>
      <c r="AP30" s="95"/>
      <c r="AQ30" s="95"/>
      <c r="AR30" s="95"/>
      <c r="AS30" s="96"/>
      <c r="AT30" s="129">
        <f>IF(AT29&gt;0,AT28/AT29,"-")</f>
        <v>1.0612244897959184</v>
      </c>
      <c r="AU30" s="128"/>
      <c r="AV30" s="129">
        <f>IF(AW26&gt;0,AV26/AW26,"-")</f>
        <v>1.6</v>
      </c>
      <c r="AW30" s="127"/>
      <c r="AX30" s="125"/>
    </row>
    <row r="31" spans="2:50" ht="13" customHeight="1">
      <c r="B31" s="97"/>
      <c r="C31" s="112"/>
      <c r="D31" s="88" t="str">
        <f>IF(OR(D33&gt;=2,J33&gt;=2),IF(D33&gt;J33,"○","●"),"-")</f>
        <v>○</v>
      </c>
      <c r="E31" s="98"/>
      <c r="F31" s="98"/>
      <c r="G31" s="98"/>
      <c r="H31" s="98"/>
      <c r="I31" s="98"/>
      <c r="J31" s="99"/>
      <c r="K31" s="88" t="str">
        <f>IF(OR(K33&gt;=2,Q33&gt;=2),IF(K33&gt;Q33,"○","●"),"-")</f>
        <v>○</v>
      </c>
      <c r="L31" s="98"/>
      <c r="M31" s="98"/>
      <c r="N31" s="98"/>
      <c r="O31" s="98"/>
      <c r="P31" s="98"/>
      <c r="Q31" s="99"/>
      <c r="R31" s="88" t="str">
        <f>IF(OR(R33&gt;=2,X33&gt;=2),IF(R33&gt;X33,"○","●"),"-")</f>
        <v>○</v>
      </c>
      <c r="S31" s="98"/>
      <c r="T31" s="98"/>
      <c r="U31" s="98"/>
      <c r="V31" s="98"/>
      <c r="W31" s="98"/>
      <c r="X31" s="99"/>
      <c r="Y31" s="88" t="str">
        <f>IF(OR(Y33&gt;=2,AE33&gt;=2),IF(Y33&gt;AE33,"○","●"),"-")</f>
        <v>○</v>
      </c>
      <c r="Z31" s="98"/>
      <c r="AA31" s="98"/>
      <c r="AB31" s="98"/>
      <c r="AC31" s="98"/>
      <c r="AD31" s="98"/>
      <c r="AE31" s="99"/>
      <c r="AF31" s="88" t="str">
        <f>IF(OR(AF33&gt;=2,AL33&gt;=2),IF(AF33&gt;AL33,"○","●"),"-")</f>
        <v>●</v>
      </c>
      <c r="AG31" s="98"/>
      <c r="AH31" s="98"/>
      <c r="AI31" s="98"/>
      <c r="AJ31" s="98"/>
      <c r="AK31" s="98"/>
      <c r="AL31" s="99"/>
      <c r="AM31" s="100"/>
      <c r="AN31" s="98"/>
      <c r="AO31" s="98"/>
      <c r="AP31" s="98"/>
      <c r="AQ31" s="98"/>
      <c r="AR31" s="98"/>
      <c r="AS31" s="99"/>
      <c r="AT31" s="119">
        <f>COUNTIF(D31:AS31,"○")</f>
        <v>4</v>
      </c>
      <c r="AU31" s="119">
        <f>COUNTIF(D31:AS31,"●")</f>
        <v>1</v>
      </c>
      <c r="AV31" s="119">
        <f>D33+K33+R33+Y33+AF33+AM33</f>
        <v>9</v>
      </c>
      <c r="AW31" s="119">
        <f>J33+Q33+X33+AE33+AL33+AS33</f>
        <v>6</v>
      </c>
      <c r="AX31" s="123">
        <v>1</v>
      </c>
    </row>
    <row r="32" spans="2:50" ht="13" customHeight="1">
      <c r="B32" s="85"/>
      <c r="C32" s="90"/>
      <c r="D32" s="91"/>
      <c r="E32" s="88">
        <f>IF(F32&gt;H32,1,0)</f>
        <v>1</v>
      </c>
      <c r="F32" s="88">
        <f>IF(AQ7="","",AQ7)</f>
        <v>25</v>
      </c>
      <c r="G32" s="88" t="str">
        <f>IF(AP7="","",AP7)</f>
        <v>－</v>
      </c>
      <c r="H32" s="88">
        <f>IF(AO7="","",AO7)</f>
        <v>21</v>
      </c>
      <c r="I32" s="88">
        <f>IF(F32&lt;H32,1,0)</f>
        <v>0</v>
      </c>
      <c r="J32" s="89"/>
      <c r="K32" s="102"/>
      <c r="L32" s="88">
        <f>IF(M32&gt;O32,1,0)</f>
        <v>0</v>
      </c>
      <c r="M32" s="88">
        <f>IF(AQ12="","",AQ12)</f>
        <v>21</v>
      </c>
      <c r="N32" s="88" t="str">
        <f>IF(AP12="","",AP12)</f>
        <v>－</v>
      </c>
      <c r="O32" s="88">
        <f>IF(AO12="","",AO12)</f>
        <v>25</v>
      </c>
      <c r="P32" s="88">
        <f>IF(M32&lt;O32,1,0)</f>
        <v>1</v>
      </c>
      <c r="Q32" s="89"/>
      <c r="R32" s="102"/>
      <c r="S32" s="88">
        <f>IF(T32&gt;V32,1,0)</f>
        <v>1</v>
      </c>
      <c r="T32" s="88">
        <f>IF(AQ17="","",AQ17)</f>
        <v>25</v>
      </c>
      <c r="U32" s="88" t="str">
        <f>IF(AP17="","",AP17)</f>
        <v>－</v>
      </c>
      <c r="V32" s="88">
        <f>IF(AO17="","",AO17)</f>
        <v>10</v>
      </c>
      <c r="W32" s="88">
        <f>IF(T32&lt;V32,1,0)</f>
        <v>0</v>
      </c>
      <c r="X32" s="89"/>
      <c r="Y32" s="91"/>
      <c r="Z32" s="88">
        <f>IF(AA32&gt;AC32,1,0)</f>
        <v>1</v>
      </c>
      <c r="AA32" s="88">
        <f>IF(AQ22="","",AQ22)</f>
        <v>25</v>
      </c>
      <c r="AB32" s="88" t="str">
        <f>IF(AP22="","",AP22)</f>
        <v>－</v>
      </c>
      <c r="AC32" s="88">
        <f>IF(AO22="","",AO22)</f>
        <v>18</v>
      </c>
      <c r="AD32" s="88">
        <f>IF(AA32&lt;AC32,1,0)</f>
        <v>0</v>
      </c>
      <c r="AE32" s="89"/>
      <c r="AF32" s="91"/>
      <c r="AG32" s="88">
        <f>IF(AH32&gt;AJ32,1,0)</f>
        <v>0</v>
      </c>
      <c r="AH32" s="88">
        <f>IF(AQ27="","",AQ27)</f>
        <v>23</v>
      </c>
      <c r="AI32" s="88" t="str">
        <f>IF(AP27="","",AP27)</f>
        <v>－</v>
      </c>
      <c r="AJ32" s="88">
        <f>IF(AO27="","",AO27)</f>
        <v>25</v>
      </c>
      <c r="AK32" s="88">
        <f>IF(AH32&lt;AJ32,1,0)</f>
        <v>1</v>
      </c>
      <c r="AL32" s="89"/>
      <c r="AM32" s="87"/>
      <c r="AN32" s="88"/>
      <c r="AO32" s="88"/>
      <c r="AP32" s="88"/>
      <c r="AQ32" s="88"/>
      <c r="AR32" s="88"/>
      <c r="AS32" s="89"/>
      <c r="AT32" s="120"/>
      <c r="AU32" s="120"/>
      <c r="AV32" s="121"/>
      <c r="AW32" s="121"/>
      <c r="AX32" s="124"/>
    </row>
    <row r="33" spans="2:50" ht="13" customHeight="1">
      <c r="B33" s="85">
        <v>6</v>
      </c>
      <c r="C33" s="90" t="s">
        <v>143</v>
      </c>
      <c r="D33" s="88">
        <f>E32+E33+E34</f>
        <v>2</v>
      </c>
      <c r="E33" s="88">
        <f>IF(F33&gt;H33,1,0)</f>
        <v>0</v>
      </c>
      <c r="F33" s="88">
        <f>IF(AQ8="","",AQ8)</f>
        <v>15</v>
      </c>
      <c r="G33" s="88" t="str">
        <f>IF(AP8="","",AP8)</f>
        <v>－</v>
      </c>
      <c r="H33" s="88">
        <f>IF(AO8="","",AO8)</f>
        <v>25</v>
      </c>
      <c r="I33" s="88">
        <f>IF(F33&lt;H33,1,0)</f>
        <v>1</v>
      </c>
      <c r="J33" s="89">
        <f>I32+I33+I34</f>
        <v>1</v>
      </c>
      <c r="K33" s="88">
        <f>L32+L33+L34</f>
        <v>2</v>
      </c>
      <c r="L33" s="88">
        <f>IF(M33&gt;O33,1,0)</f>
        <v>1</v>
      </c>
      <c r="M33" s="88">
        <f>IF(AQ13="","",AQ13)</f>
        <v>25</v>
      </c>
      <c r="N33" s="88" t="str">
        <f>IF(AP13="","",AP13)</f>
        <v>－</v>
      </c>
      <c r="O33" s="88">
        <f>IF(AO13="","",AO13)</f>
        <v>21</v>
      </c>
      <c r="P33" s="88">
        <f>IF(M33&lt;O33,1,0)</f>
        <v>0</v>
      </c>
      <c r="Q33" s="89">
        <f>P32+P33+P34</f>
        <v>1</v>
      </c>
      <c r="R33" s="88">
        <f>S32+S33+S34</f>
        <v>2</v>
      </c>
      <c r="S33" s="88">
        <f>IF(T33&gt;V33,1,0)</f>
        <v>0</v>
      </c>
      <c r="T33" s="88">
        <f>IF(AQ18="","",AQ18)</f>
        <v>24</v>
      </c>
      <c r="U33" s="88" t="str">
        <f>IF(AP18="","",AP18)</f>
        <v>－</v>
      </c>
      <c r="V33" s="88">
        <f>IF(AO18="","",AO18)</f>
        <v>26</v>
      </c>
      <c r="W33" s="88">
        <f>IF(T33&lt;V33,1,0)</f>
        <v>1</v>
      </c>
      <c r="X33" s="89">
        <f>W32+W33+W34</f>
        <v>1</v>
      </c>
      <c r="Y33" s="88">
        <f>Z32+Z33+Z34</f>
        <v>2</v>
      </c>
      <c r="Z33" s="88">
        <f>IF(AA33&gt;AC33,1,0)</f>
        <v>0</v>
      </c>
      <c r="AA33" s="88">
        <f>IF(AQ23="","",AQ23)</f>
        <v>22</v>
      </c>
      <c r="AB33" s="88" t="str">
        <f>IF(AP23="","",AP23)</f>
        <v>－</v>
      </c>
      <c r="AC33" s="88">
        <f>IF(AO23="","",AO23)</f>
        <v>25</v>
      </c>
      <c r="AD33" s="88">
        <f>IF(AA33&lt;AC33,1,0)</f>
        <v>1</v>
      </c>
      <c r="AE33" s="89">
        <f>AD32+AD33+AD34</f>
        <v>1</v>
      </c>
      <c r="AF33" s="88">
        <f>AG32+AG33+AG34</f>
        <v>1</v>
      </c>
      <c r="AG33" s="88">
        <f>IF(AH33&gt;AJ33,1,0)</f>
        <v>1</v>
      </c>
      <c r="AH33" s="88">
        <f>IF(AQ28="","",AQ28)</f>
        <v>25</v>
      </c>
      <c r="AI33" s="88" t="str">
        <f>IF(AP28="","",AP28)</f>
        <v>－</v>
      </c>
      <c r="AJ33" s="88">
        <f>IF(AO28="","",AO28)</f>
        <v>16</v>
      </c>
      <c r="AK33" s="88">
        <f>IF(AH33&lt;AJ33,1,0)</f>
        <v>0</v>
      </c>
      <c r="AL33" s="89">
        <f>AK32+AK33+AK34</f>
        <v>2</v>
      </c>
      <c r="AM33" s="87"/>
      <c r="AN33" s="88"/>
      <c r="AO33" s="88"/>
      <c r="AP33" s="88"/>
      <c r="AQ33" s="88"/>
      <c r="AR33" s="88"/>
      <c r="AS33" s="89"/>
      <c r="AT33" s="126">
        <f>SUM(M32:M34,T32:T34,F32:F34,AA32:AA34,AH32:AH34,AO32:AO34)</f>
        <v>346</v>
      </c>
      <c r="AU33" s="127"/>
      <c r="AV33" s="121"/>
      <c r="AW33" s="121"/>
      <c r="AX33" s="124"/>
    </row>
    <row r="34" spans="2:50" ht="13" customHeight="1">
      <c r="B34" s="85"/>
      <c r="C34" s="90"/>
      <c r="D34" s="88"/>
      <c r="E34" s="88">
        <f>IF(F34&gt;H34,1,0)</f>
        <v>1</v>
      </c>
      <c r="F34" s="88">
        <f>IF(AQ9="","",AQ9)</f>
        <v>25</v>
      </c>
      <c r="G34" s="88" t="str">
        <f>IF(AP9="","",AP9)</f>
        <v>－</v>
      </c>
      <c r="H34" s="88">
        <f>IF(AO9="","",AO9)</f>
        <v>23</v>
      </c>
      <c r="I34" s="88">
        <f>IF(F34&lt;H34,1,0)</f>
        <v>0</v>
      </c>
      <c r="J34" s="89"/>
      <c r="K34" s="88"/>
      <c r="L34" s="88">
        <f>IF(M34&gt;O34,1,0)</f>
        <v>1</v>
      </c>
      <c r="M34" s="88">
        <f>IF(AQ14="","",AQ14)</f>
        <v>25</v>
      </c>
      <c r="N34" s="88" t="str">
        <f>IF(AP14="","",AP14)</f>
        <v>－</v>
      </c>
      <c r="O34" s="88">
        <f>IF(AO14="","",AO14)</f>
        <v>20</v>
      </c>
      <c r="P34" s="88">
        <f>IF(M34&lt;O34,1,0)</f>
        <v>0</v>
      </c>
      <c r="Q34" s="89"/>
      <c r="R34" s="88"/>
      <c r="S34" s="88">
        <f>IF(T34&gt;V34,1,0)</f>
        <v>1</v>
      </c>
      <c r="T34" s="88">
        <f>IF(AQ19="","",AQ19)</f>
        <v>25</v>
      </c>
      <c r="U34" s="88" t="str">
        <f>IF(AP19="","",AP19)</f>
        <v>－</v>
      </c>
      <c r="V34" s="88">
        <f>IF(AO19="","",AO19)</f>
        <v>21</v>
      </c>
      <c r="W34" s="88">
        <f>IF(T34&lt;V34,1,0)</f>
        <v>0</v>
      </c>
      <c r="X34" s="89"/>
      <c r="Y34" s="88"/>
      <c r="Z34" s="88">
        <f>IF(AA34&gt;AC34,1,0)</f>
        <v>1</v>
      </c>
      <c r="AA34" s="88">
        <f>IF(AQ24="","",AQ24)</f>
        <v>25</v>
      </c>
      <c r="AB34" s="88" t="str">
        <f>IF(AP24="","",AP24)</f>
        <v>－</v>
      </c>
      <c r="AC34" s="88">
        <f>IF(AO24="","",AO24)</f>
        <v>23</v>
      </c>
      <c r="AD34" s="88">
        <f>IF(AA34&lt;AC34,1,0)</f>
        <v>0</v>
      </c>
      <c r="AE34" s="89"/>
      <c r="AF34" s="88"/>
      <c r="AG34" s="88">
        <f>IF(AH34&gt;AJ34,1,0)</f>
        <v>0</v>
      </c>
      <c r="AH34" s="88">
        <f>IF(AQ29="","",AQ29)</f>
        <v>16</v>
      </c>
      <c r="AI34" s="88" t="str">
        <f>IF(AP29="","",AP29)</f>
        <v>－</v>
      </c>
      <c r="AJ34" s="88">
        <f>IF(AO29="","",AO29)</f>
        <v>25</v>
      </c>
      <c r="AK34" s="88">
        <f>IF(AH34&lt;AJ34,1,0)</f>
        <v>1</v>
      </c>
      <c r="AL34" s="89"/>
      <c r="AM34" s="87"/>
      <c r="AN34" s="88"/>
      <c r="AO34" s="88"/>
      <c r="AP34" s="88"/>
      <c r="AQ34" s="88"/>
      <c r="AR34" s="88"/>
      <c r="AS34" s="89"/>
      <c r="AT34" s="126">
        <f>SUM(O32:O34,V32:V34,H32:H34,AC32:AC34,AJ32:AJ34,AQ32:AQ34)</f>
        <v>324</v>
      </c>
      <c r="AU34" s="128"/>
      <c r="AV34" s="122"/>
      <c r="AW34" s="122"/>
      <c r="AX34" s="124"/>
    </row>
    <row r="35" spans="2:50" ht="13" customHeight="1">
      <c r="B35" s="101"/>
      <c r="C35" s="93"/>
      <c r="D35" s="95"/>
      <c r="E35" s="95"/>
      <c r="F35" s="95"/>
      <c r="G35" s="95"/>
      <c r="H35" s="95"/>
      <c r="I35" s="95"/>
      <c r="J35" s="96"/>
      <c r="K35" s="95"/>
      <c r="L35" s="95"/>
      <c r="M35" s="95"/>
      <c r="N35" s="95"/>
      <c r="O35" s="95"/>
      <c r="P35" s="95"/>
      <c r="Q35" s="96"/>
      <c r="R35" s="95"/>
      <c r="S35" s="95"/>
      <c r="T35" s="95"/>
      <c r="U35" s="95"/>
      <c r="V35" s="95"/>
      <c r="W35" s="95"/>
      <c r="X35" s="96"/>
      <c r="Y35" s="95"/>
      <c r="Z35" s="95"/>
      <c r="AA35" s="95"/>
      <c r="AB35" s="95"/>
      <c r="AC35" s="95"/>
      <c r="AD35" s="95"/>
      <c r="AE35" s="96"/>
      <c r="AF35" s="95"/>
      <c r="AG35" s="95"/>
      <c r="AH35" s="95"/>
      <c r="AI35" s="95"/>
      <c r="AJ35" s="95"/>
      <c r="AK35" s="95"/>
      <c r="AL35" s="96"/>
      <c r="AM35" s="94"/>
      <c r="AN35" s="95"/>
      <c r="AO35" s="95"/>
      <c r="AP35" s="95"/>
      <c r="AQ35" s="95"/>
      <c r="AR35" s="95"/>
      <c r="AS35" s="96"/>
      <c r="AT35" s="129">
        <f>IF(AT34&gt;0,AT33/AT34,"-")</f>
        <v>1.0679012345679013</v>
      </c>
      <c r="AU35" s="128"/>
      <c r="AV35" s="129">
        <f>IF(AW31&gt;0,AV31/AW31,"-")</f>
        <v>1.5</v>
      </c>
      <c r="AW35" s="127"/>
      <c r="AX35" s="125"/>
    </row>
    <row r="37" spans="2:50">
      <c r="C37" s="153" t="s">
        <v>185</v>
      </c>
    </row>
  </sheetData>
  <sheetProtection sheet="1" objects="1" scenarios="1" selectLockedCells="1"/>
  <mergeCells count="60">
    <mergeCell ref="AM5:AS5"/>
    <mergeCell ref="D5:J5"/>
    <mergeCell ref="K5:Q5"/>
    <mergeCell ref="R5:X5"/>
    <mergeCell ref="Y5:AE5"/>
    <mergeCell ref="AF5:AL5"/>
    <mergeCell ref="AT6:AT7"/>
    <mergeCell ref="AU6:AU7"/>
    <mergeCell ref="AV6:AV9"/>
    <mergeCell ref="AW6:AW9"/>
    <mergeCell ref="AX6:AX10"/>
    <mergeCell ref="AT8:AU8"/>
    <mergeCell ref="AT9:AU9"/>
    <mergeCell ref="AT10:AU10"/>
    <mergeCell ref="AV10:AW10"/>
    <mergeCell ref="AT11:AT12"/>
    <mergeCell ref="AU11:AU12"/>
    <mergeCell ref="AV11:AV14"/>
    <mergeCell ref="AW11:AW14"/>
    <mergeCell ref="AX11:AX15"/>
    <mergeCell ref="AT13:AU13"/>
    <mergeCell ref="AT14:AU14"/>
    <mergeCell ref="AT15:AU15"/>
    <mergeCell ref="AV15:AW15"/>
    <mergeCell ref="AT16:AT17"/>
    <mergeCell ref="AU16:AU17"/>
    <mergeCell ref="AV16:AV19"/>
    <mergeCell ref="AW16:AW19"/>
    <mergeCell ref="AX16:AX20"/>
    <mergeCell ref="AT18:AU18"/>
    <mergeCell ref="AT19:AU19"/>
    <mergeCell ref="AT20:AU20"/>
    <mergeCell ref="AV20:AW20"/>
    <mergeCell ref="AT21:AT22"/>
    <mergeCell ref="AU21:AU22"/>
    <mergeCell ref="AV21:AV24"/>
    <mergeCell ref="AW21:AW24"/>
    <mergeCell ref="AX21:AX25"/>
    <mergeCell ref="AT23:AU23"/>
    <mergeCell ref="AT24:AU24"/>
    <mergeCell ref="AT25:AU25"/>
    <mergeCell ref="AV25:AW25"/>
    <mergeCell ref="AT26:AT27"/>
    <mergeCell ref="AU26:AU27"/>
    <mergeCell ref="AV26:AV29"/>
    <mergeCell ref="AW26:AW29"/>
    <mergeCell ref="AX26:AX30"/>
    <mergeCell ref="AT28:AU28"/>
    <mergeCell ref="AT29:AU29"/>
    <mergeCell ref="AT30:AU30"/>
    <mergeCell ref="AV30:AW30"/>
    <mergeCell ref="AT31:AT32"/>
    <mergeCell ref="AU31:AU32"/>
    <mergeCell ref="AV31:AV34"/>
    <mergeCell ref="AW31:AW34"/>
    <mergeCell ref="AX31:AX35"/>
    <mergeCell ref="AT33:AU33"/>
    <mergeCell ref="AT34:AU34"/>
    <mergeCell ref="AT35:AU35"/>
    <mergeCell ref="AV35:AW35"/>
  </mergeCells>
  <phoneticPr fontId="25"/>
  <pageMargins left="0.47244094488188981" right="0.35433070866141736" top="0.86614173228346458" bottom="0.39370078740157483" header="0.51181102362204722" footer="0.51181102362204722"/>
  <pageSetup paperSize="9" orientation="landscape" horizontalDpi="4294967292" verticalDpi="4294967292"/>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A3C17-A7CA-7C46-9133-22D62D9FA40D}">
  <dimension ref="B1:AR32"/>
  <sheetViews>
    <sheetView zoomScale="110" zoomScaleNormal="110" workbookViewId="0">
      <selection activeCell="C32" sqref="C32"/>
    </sheetView>
  </sheetViews>
  <sheetFormatPr baseColWidth="10" defaultColWidth="8.83203125" defaultRowHeight="14"/>
  <cols>
    <col min="1" max="2" width="4" style="76" customWidth="1"/>
    <col min="3" max="3" width="12.33203125" style="76" customWidth="1"/>
    <col min="4" max="4" width="2.1640625" style="76" customWidth="1"/>
    <col min="5" max="5" width="2.1640625" style="76" hidden="1" customWidth="1"/>
    <col min="6" max="6" width="2.5" style="76" customWidth="1"/>
    <col min="7" max="7" width="2.1640625" style="76" customWidth="1"/>
    <col min="8" max="8" width="2.5" style="76" customWidth="1"/>
    <col min="9" max="9" width="2.1640625" style="76" hidden="1" customWidth="1"/>
    <col min="10" max="11" width="2.1640625" style="76" customWidth="1"/>
    <col min="12" max="12" width="2.1640625" style="76" hidden="1" customWidth="1"/>
    <col min="13" max="13" width="2.5" style="76" customWidth="1"/>
    <col min="14" max="14" width="2.1640625" style="76" customWidth="1"/>
    <col min="15" max="15" width="2.5" style="76" customWidth="1"/>
    <col min="16" max="16" width="2.1640625" style="76" hidden="1" customWidth="1"/>
    <col min="17" max="18" width="2.1640625" style="76" customWidth="1"/>
    <col min="19" max="19" width="2.1640625" style="76" hidden="1" customWidth="1"/>
    <col min="20" max="20" width="2.5" style="76" customWidth="1"/>
    <col min="21" max="21" width="2.1640625" style="76" customWidth="1"/>
    <col min="22" max="22" width="2.5" style="76" customWidth="1"/>
    <col min="23" max="23" width="2.1640625" style="76" hidden="1" customWidth="1"/>
    <col min="24" max="25" width="2.1640625" style="76" customWidth="1"/>
    <col min="26" max="26" width="2.1640625" style="76" hidden="1" customWidth="1"/>
    <col min="27" max="27" width="2.5" style="76" customWidth="1"/>
    <col min="28" max="28" width="2.1640625" style="76" customWidth="1"/>
    <col min="29" max="29" width="2.5" style="76" customWidth="1"/>
    <col min="30" max="30" width="2.1640625" style="76" hidden="1" customWidth="1"/>
    <col min="31" max="32" width="2.1640625" style="76" customWidth="1"/>
    <col min="33" max="33" width="2.1640625" style="76" hidden="1" customWidth="1"/>
    <col min="34" max="34" width="2.5" style="76" customWidth="1"/>
    <col min="35" max="35" width="2.1640625" style="76" customWidth="1"/>
    <col min="36" max="36" width="2.5" style="76" customWidth="1"/>
    <col min="37" max="37" width="2.1640625" style="76" hidden="1" customWidth="1"/>
    <col min="38" max="38" width="2.1640625" style="76" customWidth="1"/>
    <col min="39" max="40" width="3.6640625" style="76" customWidth="1"/>
    <col min="41" max="42" width="5.83203125" style="76" customWidth="1"/>
    <col min="43" max="43" width="3.83203125" style="76" customWidth="1"/>
    <col min="44" max="16384" width="8.83203125" style="76"/>
  </cols>
  <sheetData>
    <row r="1" spans="2:44" ht="19">
      <c r="B1" s="75" t="s">
        <v>166</v>
      </c>
    </row>
    <row r="2" spans="2:44">
      <c r="B2" s="77" t="s">
        <v>167</v>
      </c>
    </row>
    <row r="3" spans="2:44">
      <c r="B3" s="77" t="s">
        <v>170</v>
      </c>
    </row>
    <row r="4" spans="2:44" ht="15" thickBot="1"/>
    <row r="5" spans="2:44" ht="18" customHeight="1">
      <c r="B5" s="156"/>
      <c r="C5" s="157" t="s">
        <v>171</v>
      </c>
      <c r="D5" s="158" t="str">
        <f>C8</f>
        <v>久留米工業大学</v>
      </c>
      <c r="E5" s="159"/>
      <c r="F5" s="159"/>
      <c r="G5" s="159"/>
      <c r="H5" s="159"/>
      <c r="I5" s="159"/>
      <c r="J5" s="160"/>
      <c r="K5" s="158" t="str">
        <f>C13</f>
        <v>立命館アジア太平洋大学</v>
      </c>
      <c r="L5" s="159"/>
      <c r="M5" s="159"/>
      <c r="N5" s="159"/>
      <c r="O5" s="159"/>
      <c r="P5" s="159"/>
      <c r="Q5" s="160"/>
      <c r="R5" s="158" t="str">
        <f>C18</f>
        <v>熊本県立大学</v>
      </c>
      <c r="S5" s="159"/>
      <c r="T5" s="159"/>
      <c r="U5" s="159"/>
      <c r="V5" s="159"/>
      <c r="W5" s="159"/>
      <c r="X5" s="160"/>
      <c r="Y5" s="158" t="str">
        <f>C23</f>
        <v>日本文理大学</v>
      </c>
      <c r="Z5" s="159"/>
      <c r="AA5" s="159"/>
      <c r="AB5" s="159"/>
      <c r="AC5" s="159"/>
      <c r="AD5" s="159"/>
      <c r="AE5" s="160"/>
      <c r="AF5" s="158" t="str">
        <f>C28</f>
        <v>宮崎大学</v>
      </c>
      <c r="AG5" s="159"/>
      <c r="AH5" s="159"/>
      <c r="AI5" s="159"/>
      <c r="AJ5" s="159"/>
      <c r="AK5" s="159"/>
      <c r="AL5" s="160"/>
      <c r="AM5" s="161" t="s">
        <v>7</v>
      </c>
      <c r="AN5" s="162" t="s">
        <v>8</v>
      </c>
      <c r="AO5" s="163" t="s">
        <v>9</v>
      </c>
      <c r="AP5" s="162" t="s">
        <v>0</v>
      </c>
      <c r="AQ5" s="164" t="s">
        <v>1</v>
      </c>
      <c r="AR5" s="84"/>
    </row>
    <row r="6" spans="2:44" ht="13" customHeight="1">
      <c r="B6" s="165"/>
      <c r="C6" s="86"/>
      <c r="D6" s="87"/>
      <c r="E6" s="88"/>
      <c r="F6" s="88"/>
      <c r="G6" s="88"/>
      <c r="H6" s="88"/>
      <c r="I6" s="88"/>
      <c r="J6" s="89"/>
      <c r="K6" s="87" t="str">
        <f>IF(OR(K8&gt;=2,Q8&gt;=2),IF(K8&gt;Q8,"○","●"),"-")</f>
        <v>○</v>
      </c>
      <c r="L6" s="88"/>
      <c r="M6" s="88"/>
      <c r="N6" s="88"/>
      <c r="O6" s="88"/>
      <c r="P6" s="88"/>
      <c r="Q6" s="89"/>
      <c r="R6" s="87" t="str">
        <f>IF(OR(R8&gt;=2,X8&gt;=2),IF(R8&gt;X8,"○","●"),"-")</f>
        <v>●</v>
      </c>
      <c r="S6" s="88"/>
      <c r="T6" s="88"/>
      <c r="U6" s="88"/>
      <c r="V6" s="88"/>
      <c r="W6" s="88"/>
      <c r="X6" s="89"/>
      <c r="Y6" s="87" t="str">
        <f>IF(OR(Y8&gt;=2,AE8&gt;=2),IF(Y8&gt;AE8,"○","●"),"-")</f>
        <v>●</v>
      </c>
      <c r="Z6" s="88"/>
      <c r="AA6" s="88"/>
      <c r="AB6" s="88"/>
      <c r="AC6" s="88"/>
      <c r="AD6" s="88"/>
      <c r="AE6" s="89"/>
      <c r="AF6" s="87" t="str">
        <f>IF(OR(AF8&gt;=2,AL8&gt;=2),IF(AF8&gt;AL8,"○","●"),"-")</f>
        <v>●</v>
      </c>
      <c r="AG6" s="88"/>
      <c r="AH6" s="88"/>
      <c r="AI6" s="88"/>
      <c r="AJ6" s="88"/>
      <c r="AK6" s="88"/>
      <c r="AL6" s="89"/>
      <c r="AM6" s="119">
        <f>COUNTIF(D6:AL6,"○")</f>
        <v>1</v>
      </c>
      <c r="AN6" s="119">
        <f>COUNTIF(D6:AL6,"●")</f>
        <v>3</v>
      </c>
      <c r="AO6" s="119">
        <f>D8+K8+R8+Y8+AF8</f>
        <v>4</v>
      </c>
      <c r="AP6" s="119">
        <f>J8+Q8+X8+AE8+AL8</f>
        <v>7</v>
      </c>
      <c r="AQ6" s="166">
        <v>4</v>
      </c>
      <c r="AR6" s="84"/>
    </row>
    <row r="7" spans="2:44" ht="13" customHeight="1">
      <c r="B7" s="165"/>
      <c r="C7" s="90"/>
      <c r="D7" s="87"/>
      <c r="E7" s="88"/>
      <c r="F7" s="88"/>
      <c r="G7" s="88"/>
      <c r="H7" s="88"/>
      <c r="I7" s="88"/>
      <c r="J7" s="89"/>
      <c r="K7" s="155"/>
      <c r="L7" s="88">
        <f>IF(M7&gt;O7,1,0)</f>
        <v>0</v>
      </c>
      <c r="M7" s="92">
        <v>18</v>
      </c>
      <c r="N7" s="88" t="str">
        <f>IF(M7="","","－")</f>
        <v>－</v>
      </c>
      <c r="O7" s="92">
        <v>25</v>
      </c>
      <c r="P7" s="88">
        <f>IF(M7&lt;O7,1,0)</f>
        <v>1</v>
      </c>
      <c r="Q7" s="89"/>
      <c r="R7" s="155"/>
      <c r="S7" s="88">
        <f>IF(T7&gt;V7,1,0)</f>
        <v>0</v>
      </c>
      <c r="T7" s="92">
        <v>19</v>
      </c>
      <c r="U7" s="88" t="str">
        <f>IF(T7="","","－")</f>
        <v>－</v>
      </c>
      <c r="V7" s="92">
        <v>25</v>
      </c>
      <c r="W7" s="88">
        <f>IF(T7&lt;V7,1,0)</f>
        <v>1</v>
      </c>
      <c r="X7" s="89"/>
      <c r="Y7" s="155"/>
      <c r="Z7" s="88">
        <f>IF(AA7&gt;AC7,1,0)</f>
        <v>1</v>
      </c>
      <c r="AA7" s="92">
        <v>25</v>
      </c>
      <c r="AB7" s="88" t="str">
        <f>IF(AA7="","","－")</f>
        <v>－</v>
      </c>
      <c r="AC7" s="92">
        <v>22</v>
      </c>
      <c r="AD7" s="88">
        <f>IF(AA7&lt;AC7,1,0)</f>
        <v>0</v>
      </c>
      <c r="AE7" s="89"/>
      <c r="AF7" s="155"/>
      <c r="AG7" s="88">
        <f>IF(AH7&gt;AJ7,1,0)</f>
        <v>1</v>
      </c>
      <c r="AH7" s="92">
        <v>25</v>
      </c>
      <c r="AI7" s="88" t="str">
        <f>IF(AH7="","","－")</f>
        <v>－</v>
      </c>
      <c r="AJ7" s="92">
        <v>22</v>
      </c>
      <c r="AK7" s="88">
        <f>IF(AH7&lt;AJ7,1,0)</f>
        <v>0</v>
      </c>
      <c r="AL7" s="89"/>
      <c r="AM7" s="120"/>
      <c r="AN7" s="120"/>
      <c r="AO7" s="121"/>
      <c r="AP7" s="121"/>
      <c r="AQ7" s="167"/>
    </row>
    <row r="8" spans="2:44" ht="13" customHeight="1">
      <c r="B8" s="165">
        <v>1</v>
      </c>
      <c r="C8" s="90" t="s">
        <v>145</v>
      </c>
      <c r="D8" s="87"/>
      <c r="E8" s="88"/>
      <c r="F8" s="88"/>
      <c r="G8" s="88"/>
      <c r="H8" s="88"/>
      <c r="I8" s="88"/>
      <c r="J8" s="89"/>
      <c r="K8" s="87">
        <f>L7+L8+L9</f>
        <v>2</v>
      </c>
      <c r="L8" s="88">
        <f>IF(M8&gt;O8,1,0)</f>
        <v>1</v>
      </c>
      <c r="M8" s="92">
        <v>25</v>
      </c>
      <c r="N8" s="88" t="str">
        <f>IF(M8="","","－")</f>
        <v>－</v>
      </c>
      <c r="O8" s="92">
        <v>17</v>
      </c>
      <c r="P8" s="88">
        <f>IF(M8&lt;O8,1,0)</f>
        <v>0</v>
      </c>
      <c r="Q8" s="89">
        <f>P7+P8+P9</f>
        <v>1</v>
      </c>
      <c r="R8" s="87">
        <f>S7+S8+S9</f>
        <v>0</v>
      </c>
      <c r="S8" s="88">
        <f>IF(T8&gt;V8,1,0)</f>
        <v>0</v>
      </c>
      <c r="T8" s="92">
        <v>20</v>
      </c>
      <c r="U8" s="88" t="str">
        <f>IF(T8="","","－")</f>
        <v>－</v>
      </c>
      <c r="V8" s="92">
        <v>25</v>
      </c>
      <c r="W8" s="88">
        <f>IF(T8&lt;V8,1,0)</f>
        <v>1</v>
      </c>
      <c r="X8" s="89">
        <f>W7+W8+W9</f>
        <v>2</v>
      </c>
      <c r="Y8" s="87">
        <f>Z7+Z8+Z9</f>
        <v>1</v>
      </c>
      <c r="Z8" s="88">
        <f>IF(AA8&gt;AC8,1,0)</f>
        <v>0</v>
      </c>
      <c r="AA8" s="92">
        <v>24</v>
      </c>
      <c r="AB8" s="88" t="str">
        <f>IF(AA8="","","－")</f>
        <v>－</v>
      </c>
      <c r="AC8" s="92">
        <v>26</v>
      </c>
      <c r="AD8" s="88">
        <f>IF(AA8&lt;AC8,1,0)</f>
        <v>1</v>
      </c>
      <c r="AE8" s="89">
        <f>AD7+AD8+AD9</f>
        <v>2</v>
      </c>
      <c r="AF8" s="87">
        <f>AG7+AG8+AG9</f>
        <v>1</v>
      </c>
      <c r="AG8" s="88">
        <f>IF(AH8&gt;AJ8,1,0)</f>
        <v>0</v>
      </c>
      <c r="AH8" s="92">
        <v>22</v>
      </c>
      <c r="AI8" s="88" t="str">
        <f>IF(AH8="","","－")</f>
        <v>－</v>
      </c>
      <c r="AJ8" s="92">
        <v>25</v>
      </c>
      <c r="AK8" s="88">
        <f>IF(AH8&lt;AJ8,1,0)</f>
        <v>1</v>
      </c>
      <c r="AL8" s="89">
        <f>AK7+AK8+AK9</f>
        <v>2</v>
      </c>
      <c r="AM8" s="126">
        <f>SUM(M7:M9,T7:T9,F7:F9,AA7:AA9,AH7:AH9)</f>
        <v>236</v>
      </c>
      <c r="AN8" s="127"/>
      <c r="AO8" s="121"/>
      <c r="AP8" s="121"/>
      <c r="AQ8" s="167"/>
    </row>
    <row r="9" spans="2:44" ht="13" customHeight="1">
      <c r="B9" s="165"/>
      <c r="C9" s="90"/>
      <c r="D9" s="87"/>
      <c r="E9" s="88"/>
      <c r="F9" s="88"/>
      <c r="G9" s="88"/>
      <c r="H9" s="88"/>
      <c r="I9" s="88"/>
      <c r="J9" s="89"/>
      <c r="K9" s="87"/>
      <c r="L9" s="88">
        <f>IF(M9&gt;O9,1,0)</f>
        <v>1</v>
      </c>
      <c r="M9" s="92">
        <v>26</v>
      </c>
      <c r="N9" s="88" t="str">
        <f>IF(M9="","","－")</f>
        <v>－</v>
      </c>
      <c r="O9" s="92">
        <v>24</v>
      </c>
      <c r="P9" s="88">
        <f>IF(M9&lt;O9,1,0)</f>
        <v>0</v>
      </c>
      <c r="Q9" s="89"/>
      <c r="R9" s="87"/>
      <c r="S9" s="88">
        <f>IF(T9&gt;V9,1,0)</f>
        <v>0</v>
      </c>
      <c r="T9" s="92"/>
      <c r="U9" s="88" t="str">
        <f>IF(T9="","","－")</f>
        <v/>
      </c>
      <c r="V9" s="92"/>
      <c r="W9" s="88">
        <f>IF(T9&lt;V9,1,0)</f>
        <v>0</v>
      </c>
      <c r="X9" s="89"/>
      <c r="Y9" s="87"/>
      <c r="Z9" s="88">
        <f>IF(AA9&gt;AC9,1,0)</f>
        <v>0</v>
      </c>
      <c r="AA9" s="92">
        <v>17</v>
      </c>
      <c r="AB9" s="88" t="str">
        <f>IF(AA9="","","－")</f>
        <v>－</v>
      </c>
      <c r="AC9" s="92">
        <v>25</v>
      </c>
      <c r="AD9" s="88">
        <f>IF(AA9&lt;AC9,1,0)</f>
        <v>1</v>
      </c>
      <c r="AE9" s="89"/>
      <c r="AF9" s="87"/>
      <c r="AG9" s="88">
        <f>IF(AH9&gt;AJ9,1,0)</f>
        <v>0</v>
      </c>
      <c r="AH9" s="92">
        <v>15</v>
      </c>
      <c r="AI9" s="88" t="str">
        <f>IF(AH9="","","－")</f>
        <v>－</v>
      </c>
      <c r="AJ9" s="92">
        <v>25</v>
      </c>
      <c r="AK9" s="88">
        <f>IF(AH9&lt;AJ9,1,0)</f>
        <v>1</v>
      </c>
      <c r="AL9" s="89"/>
      <c r="AM9" s="126">
        <f>SUM(O7:O9,V7:V9,H7:H9,AC7:AC9,AJ7:AJ9)</f>
        <v>261</v>
      </c>
      <c r="AN9" s="128"/>
      <c r="AO9" s="122"/>
      <c r="AP9" s="122"/>
      <c r="AQ9" s="167"/>
    </row>
    <row r="10" spans="2:44" ht="13" customHeight="1">
      <c r="B10" s="165"/>
      <c r="C10" s="93"/>
      <c r="D10" s="94"/>
      <c r="E10" s="95"/>
      <c r="F10" s="95"/>
      <c r="G10" s="95"/>
      <c r="H10" s="95"/>
      <c r="I10" s="95"/>
      <c r="J10" s="96"/>
      <c r="K10" s="94"/>
      <c r="L10" s="95"/>
      <c r="M10" s="95"/>
      <c r="N10" s="95"/>
      <c r="O10" s="95"/>
      <c r="P10" s="95"/>
      <c r="Q10" s="96"/>
      <c r="R10" s="94"/>
      <c r="S10" s="95"/>
      <c r="T10" s="95"/>
      <c r="U10" s="95"/>
      <c r="V10" s="95"/>
      <c r="W10" s="95"/>
      <c r="X10" s="96"/>
      <c r="Y10" s="94"/>
      <c r="Z10" s="95"/>
      <c r="AA10" s="95"/>
      <c r="AB10" s="95"/>
      <c r="AC10" s="95"/>
      <c r="AD10" s="95"/>
      <c r="AE10" s="96"/>
      <c r="AF10" s="94"/>
      <c r="AG10" s="95"/>
      <c r="AH10" s="95"/>
      <c r="AI10" s="95"/>
      <c r="AJ10" s="95"/>
      <c r="AK10" s="95"/>
      <c r="AL10" s="96"/>
      <c r="AM10" s="129">
        <f>IF(AM9&gt;0,AM8/AM9,"-")</f>
        <v>0.90421455938697315</v>
      </c>
      <c r="AN10" s="128"/>
      <c r="AO10" s="129">
        <f>IF(AP6&gt;0,AO6/AP6,"-")</f>
        <v>0.5714285714285714</v>
      </c>
      <c r="AP10" s="127"/>
      <c r="AQ10" s="168"/>
    </row>
    <row r="11" spans="2:44" ht="13" customHeight="1">
      <c r="B11" s="169"/>
      <c r="C11" s="86"/>
      <c r="D11" s="88" t="str">
        <f>IF(OR(D13&gt;=2,J13&gt;=2),IF(D13&gt;J13,"○","●"),"-")</f>
        <v>●</v>
      </c>
      <c r="E11" s="98"/>
      <c r="F11" s="98"/>
      <c r="G11" s="98"/>
      <c r="H11" s="98"/>
      <c r="I11" s="98"/>
      <c r="J11" s="99"/>
      <c r="K11" s="100"/>
      <c r="L11" s="98"/>
      <c r="M11" s="98"/>
      <c r="N11" s="98"/>
      <c r="O11" s="98"/>
      <c r="P11" s="98"/>
      <c r="Q11" s="99"/>
      <c r="R11" s="87" t="str">
        <f>IF(OR(R13&gt;=2,X13&gt;=2),IF(R13&gt;X13,"○","●"),"-")</f>
        <v>●</v>
      </c>
      <c r="S11" s="88"/>
      <c r="T11" s="88"/>
      <c r="U11" s="88"/>
      <c r="V11" s="88"/>
      <c r="W11" s="88"/>
      <c r="X11" s="89"/>
      <c r="Y11" s="87" t="str">
        <f>IF(OR(Y13&gt;=2,AE13&gt;=2),IF(Y13&gt;AE13,"○","●"),"-")</f>
        <v>●</v>
      </c>
      <c r="Z11" s="88"/>
      <c r="AA11" s="88"/>
      <c r="AB11" s="88"/>
      <c r="AC11" s="88"/>
      <c r="AD11" s="88"/>
      <c r="AE11" s="89"/>
      <c r="AF11" s="87" t="str">
        <f>IF(OR(AF13&gt;=2,AL13&gt;=2),IF(AF13&gt;AL13,"○","●"),"-")</f>
        <v>●</v>
      </c>
      <c r="AG11" s="88"/>
      <c r="AH11" s="88"/>
      <c r="AI11" s="88"/>
      <c r="AJ11" s="88"/>
      <c r="AK11" s="88"/>
      <c r="AL11" s="89"/>
      <c r="AM11" s="119">
        <f>COUNTIF(D11:AL11,"○")</f>
        <v>0</v>
      </c>
      <c r="AN11" s="119">
        <f>COUNTIF(D11:AL11,"●")</f>
        <v>4</v>
      </c>
      <c r="AO11" s="119">
        <f>D13+K13+R13+Y13+AF13</f>
        <v>2</v>
      </c>
      <c r="AP11" s="119">
        <f>J13+Q13+X13+AE13+AL13</f>
        <v>8</v>
      </c>
      <c r="AQ11" s="166">
        <v>5</v>
      </c>
    </row>
    <row r="12" spans="2:44" ht="13" customHeight="1">
      <c r="B12" s="165"/>
      <c r="C12" s="90"/>
      <c r="D12" s="155"/>
      <c r="E12" s="88">
        <f>IF(F12&gt;H12,1,0)</f>
        <v>1</v>
      </c>
      <c r="F12" s="88">
        <f>IF(O7="","",O7)</f>
        <v>25</v>
      </c>
      <c r="G12" s="88" t="str">
        <f>IF(N7="","",N7)</f>
        <v>－</v>
      </c>
      <c r="H12" s="88">
        <f>IF(M7="","",M7)</f>
        <v>18</v>
      </c>
      <c r="I12" s="88">
        <f>IF(F12&lt;H12,1,0)</f>
        <v>0</v>
      </c>
      <c r="J12" s="89"/>
      <c r="K12" s="87"/>
      <c r="L12" s="88"/>
      <c r="M12" s="88"/>
      <c r="N12" s="88"/>
      <c r="O12" s="88"/>
      <c r="P12" s="88"/>
      <c r="Q12" s="89"/>
      <c r="R12" s="155"/>
      <c r="S12" s="88">
        <f>IF(T12&gt;V12,1,0)</f>
        <v>0</v>
      </c>
      <c r="T12" s="92">
        <v>16</v>
      </c>
      <c r="U12" s="88" t="str">
        <f>IF(T12="","","－")</f>
        <v>－</v>
      </c>
      <c r="V12" s="92">
        <v>25</v>
      </c>
      <c r="W12" s="88">
        <f>IF(T12&lt;V12,1,0)</f>
        <v>1</v>
      </c>
      <c r="X12" s="89"/>
      <c r="Y12" s="155"/>
      <c r="Z12" s="88">
        <f>IF(AA12&gt;AC12,1,0)</f>
        <v>0</v>
      </c>
      <c r="AA12" s="92">
        <v>20</v>
      </c>
      <c r="AB12" s="88" t="str">
        <f>IF(AA12="","","－")</f>
        <v>－</v>
      </c>
      <c r="AC12" s="92">
        <v>25</v>
      </c>
      <c r="AD12" s="88">
        <f>IF(AA12&lt;AC12,1,0)</f>
        <v>1</v>
      </c>
      <c r="AE12" s="89"/>
      <c r="AF12" s="155"/>
      <c r="AG12" s="88">
        <f>IF(AH12&gt;AJ12,1,0)</f>
        <v>0</v>
      </c>
      <c r="AH12" s="92">
        <v>18</v>
      </c>
      <c r="AI12" s="88" t="str">
        <f>IF(AH12="","","－")</f>
        <v>－</v>
      </c>
      <c r="AJ12" s="92">
        <v>25</v>
      </c>
      <c r="AK12" s="88">
        <f>IF(AH12&lt;AJ12,1,0)</f>
        <v>1</v>
      </c>
      <c r="AL12" s="89"/>
      <c r="AM12" s="120"/>
      <c r="AN12" s="120"/>
      <c r="AO12" s="121"/>
      <c r="AP12" s="121"/>
      <c r="AQ12" s="167"/>
    </row>
    <row r="13" spans="2:44" ht="13" customHeight="1">
      <c r="B13" s="165">
        <v>2</v>
      </c>
      <c r="C13" s="90" t="s">
        <v>172</v>
      </c>
      <c r="D13" s="88">
        <f>E12+E13+E14</f>
        <v>1</v>
      </c>
      <c r="E13" s="88">
        <f>IF(F13&gt;H13,1,0)</f>
        <v>0</v>
      </c>
      <c r="F13" s="88">
        <f>IF(O8="","",O8)</f>
        <v>17</v>
      </c>
      <c r="G13" s="88" t="str">
        <f>IF(N8="","",N8)</f>
        <v>－</v>
      </c>
      <c r="H13" s="88">
        <f>IF(M8="","",M8)</f>
        <v>25</v>
      </c>
      <c r="I13" s="88">
        <f>IF(F13&lt;H13,1,0)</f>
        <v>1</v>
      </c>
      <c r="J13" s="89">
        <f>I12+I13+I14</f>
        <v>2</v>
      </c>
      <c r="K13" s="87"/>
      <c r="L13" s="88"/>
      <c r="M13" s="88"/>
      <c r="N13" s="88"/>
      <c r="O13" s="88"/>
      <c r="P13" s="88"/>
      <c r="Q13" s="89"/>
      <c r="R13" s="87">
        <f>S12+S13+S14</f>
        <v>0</v>
      </c>
      <c r="S13" s="88">
        <f>IF(T13&gt;V13,1,0)</f>
        <v>0</v>
      </c>
      <c r="T13" s="92">
        <v>18</v>
      </c>
      <c r="U13" s="88" t="str">
        <f>IF(T13="","","－")</f>
        <v>－</v>
      </c>
      <c r="V13" s="92">
        <v>25</v>
      </c>
      <c r="W13" s="88">
        <f>IF(T13&lt;V13,1,0)</f>
        <v>1</v>
      </c>
      <c r="X13" s="89">
        <f>W12+W13+W14</f>
        <v>2</v>
      </c>
      <c r="Y13" s="87">
        <f>Z12+Z13+Z14</f>
        <v>1</v>
      </c>
      <c r="Z13" s="88">
        <f>IF(AA13&gt;AC13,1,0)</f>
        <v>1</v>
      </c>
      <c r="AA13" s="92">
        <v>25</v>
      </c>
      <c r="AB13" s="88" t="str">
        <f>IF(AA13="","","－")</f>
        <v>－</v>
      </c>
      <c r="AC13" s="92">
        <v>19</v>
      </c>
      <c r="AD13" s="88">
        <f>IF(AA13&lt;AC13,1,0)</f>
        <v>0</v>
      </c>
      <c r="AE13" s="89">
        <f>AD12+AD13+AD14</f>
        <v>2</v>
      </c>
      <c r="AF13" s="87">
        <f>AG12+AG13+AG14</f>
        <v>0</v>
      </c>
      <c r="AG13" s="88">
        <f>IF(AH13&gt;AJ13,1,0)</f>
        <v>0</v>
      </c>
      <c r="AH13" s="92">
        <v>20</v>
      </c>
      <c r="AI13" s="88" t="str">
        <f>IF(AH13="","","－")</f>
        <v>－</v>
      </c>
      <c r="AJ13" s="92">
        <v>25</v>
      </c>
      <c r="AK13" s="88">
        <f>IF(AH13&lt;AJ13,1,0)</f>
        <v>1</v>
      </c>
      <c r="AL13" s="89">
        <f>AK12+AK13+AK14</f>
        <v>2</v>
      </c>
      <c r="AM13" s="126">
        <f>SUM(M12:M14,T12:T14,F12:F14,AA12:AA14,AH12:AH14)</f>
        <v>198</v>
      </c>
      <c r="AN13" s="127"/>
      <c r="AO13" s="121"/>
      <c r="AP13" s="121"/>
      <c r="AQ13" s="167"/>
    </row>
    <row r="14" spans="2:44" ht="13" customHeight="1">
      <c r="B14" s="165"/>
      <c r="C14" s="90"/>
      <c r="D14" s="88"/>
      <c r="E14" s="88">
        <f>IF(F14&gt;H14,1,0)</f>
        <v>0</v>
      </c>
      <c r="F14" s="88">
        <f>IF(O9="","",O9)</f>
        <v>24</v>
      </c>
      <c r="G14" s="88" t="str">
        <f>IF(N9="","",N9)</f>
        <v>－</v>
      </c>
      <c r="H14" s="88">
        <f>IF(M9="","",M9)</f>
        <v>26</v>
      </c>
      <c r="I14" s="88">
        <f>IF(F14&lt;H14,1,0)</f>
        <v>1</v>
      </c>
      <c r="J14" s="89"/>
      <c r="K14" s="87"/>
      <c r="L14" s="88"/>
      <c r="M14" s="88"/>
      <c r="N14" s="88"/>
      <c r="O14" s="88"/>
      <c r="P14" s="88"/>
      <c r="Q14" s="89"/>
      <c r="R14" s="87"/>
      <c r="S14" s="88">
        <f>IF(T14&gt;V14,1,0)</f>
        <v>0</v>
      </c>
      <c r="T14" s="92"/>
      <c r="U14" s="88" t="str">
        <f>IF(T14="","","－")</f>
        <v/>
      </c>
      <c r="V14" s="92"/>
      <c r="W14" s="88">
        <f>IF(T14&lt;V14,1,0)</f>
        <v>0</v>
      </c>
      <c r="X14" s="89"/>
      <c r="Y14" s="87"/>
      <c r="Z14" s="88">
        <f>IF(AA14&gt;AC14,1,0)</f>
        <v>0</v>
      </c>
      <c r="AA14" s="92">
        <v>15</v>
      </c>
      <c r="AB14" s="88" t="str">
        <f>IF(AA14="","","－")</f>
        <v>－</v>
      </c>
      <c r="AC14" s="92">
        <v>25</v>
      </c>
      <c r="AD14" s="88">
        <f>IF(AA14&lt;AC14,1,0)</f>
        <v>1</v>
      </c>
      <c r="AE14" s="89"/>
      <c r="AF14" s="87"/>
      <c r="AG14" s="88">
        <f>IF(AH14&gt;AJ14,1,0)</f>
        <v>0</v>
      </c>
      <c r="AH14" s="92"/>
      <c r="AI14" s="88" t="str">
        <f>IF(AH14="","","－")</f>
        <v/>
      </c>
      <c r="AJ14" s="92"/>
      <c r="AK14" s="88">
        <f>IF(AH14&lt;AJ14,1,0)</f>
        <v>0</v>
      </c>
      <c r="AL14" s="89"/>
      <c r="AM14" s="126">
        <f>SUM(O12:O14,V12:V14,H12:H14,AC12:AC14,AJ12:AJ14)</f>
        <v>238</v>
      </c>
      <c r="AN14" s="128"/>
      <c r="AO14" s="122"/>
      <c r="AP14" s="122"/>
      <c r="AQ14" s="167"/>
    </row>
    <row r="15" spans="2:44" ht="13" customHeight="1">
      <c r="B15" s="170"/>
      <c r="C15" s="93"/>
      <c r="D15" s="95"/>
      <c r="E15" s="95"/>
      <c r="F15" s="95"/>
      <c r="G15" s="95"/>
      <c r="H15" s="95"/>
      <c r="I15" s="95"/>
      <c r="J15" s="96"/>
      <c r="K15" s="94"/>
      <c r="L15" s="95"/>
      <c r="M15" s="95"/>
      <c r="N15" s="95"/>
      <c r="O15" s="95"/>
      <c r="P15" s="95"/>
      <c r="Q15" s="96"/>
      <c r="R15" s="94"/>
      <c r="S15" s="95"/>
      <c r="T15" s="95"/>
      <c r="U15" s="95"/>
      <c r="V15" s="95"/>
      <c r="W15" s="95"/>
      <c r="X15" s="96"/>
      <c r="Y15" s="94"/>
      <c r="Z15" s="95"/>
      <c r="AA15" s="95"/>
      <c r="AB15" s="95"/>
      <c r="AC15" s="95"/>
      <c r="AD15" s="95"/>
      <c r="AE15" s="96"/>
      <c r="AF15" s="94"/>
      <c r="AG15" s="95"/>
      <c r="AH15" s="95"/>
      <c r="AI15" s="95"/>
      <c r="AJ15" s="95"/>
      <c r="AK15" s="95"/>
      <c r="AL15" s="96"/>
      <c r="AM15" s="129">
        <f>IF(AM14&gt;0,AM13/AM14,"-")</f>
        <v>0.83193277310924374</v>
      </c>
      <c r="AN15" s="128"/>
      <c r="AO15" s="129">
        <f>IF(AP11&gt;0,AO11/AP11,"-")</f>
        <v>0.25</v>
      </c>
      <c r="AP15" s="127"/>
      <c r="AQ15" s="168"/>
    </row>
    <row r="16" spans="2:44" ht="13" customHeight="1">
      <c r="B16" s="165"/>
      <c r="C16" s="86"/>
      <c r="D16" s="88" t="str">
        <f>IF(OR(D18&gt;=2,J18&gt;=2),IF(D18&gt;J18,"○","●"),"-")</f>
        <v>○</v>
      </c>
      <c r="E16" s="98"/>
      <c r="F16" s="98"/>
      <c r="G16" s="98"/>
      <c r="H16" s="98"/>
      <c r="I16" s="98"/>
      <c r="J16" s="99"/>
      <c r="K16" s="88" t="str">
        <f>IF(OR(K18&gt;=2,Q18&gt;=2),IF(K18&gt;Q18,"○","●"),"-")</f>
        <v>○</v>
      </c>
      <c r="L16" s="98"/>
      <c r="M16" s="98"/>
      <c r="N16" s="98"/>
      <c r="O16" s="98"/>
      <c r="P16" s="98"/>
      <c r="Q16" s="99"/>
      <c r="R16" s="100"/>
      <c r="S16" s="98"/>
      <c r="T16" s="98"/>
      <c r="U16" s="98"/>
      <c r="V16" s="98"/>
      <c r="W16" s="98"/>
      <c r="X16" s="99"/>
      <c r="Y16" s="87" t="str">
        <f>IF(OR(Y18&gt;=2,AE18&gt;=2),IF(Y18&gt;AE18,"○","●"),"-")</f>
        <v>○</v>
      </c>
      <c r="Z16" s="88"/>
      <c r="AA16" s="88"/>
      <c r="AB16" s="88"/>
      <c r="AC16" s="88"/>
      <c r="AD16" s="88"/>
      <c r="AE16" s="89"/>
      <c r="AF16" s="87" t="str">
        <f>IF(OR(AF18&gt;=2,AL18&gt;=2),IF(AF18&gt;AL18,"○","●"),"-")</f>
        <v>●</v>
      </c>
      <c r="AG16" s="88"/>
      <c r="AH16" s="88"/>
      <c r="AI16" s="88"/>
      <c r="AJ16" s="88"/>
      <c r="AK16" s="88"/>
      <c r="AL16" s="89"/>
      <c r="AM16" s="119">
        <f>COUNTIF(D16:AL16,"○")</f>
        <v>3</v>
      </c>
      <c r="AN16" s="119">
        <f>COUNTIF(D16:AL16,"●")</f>
        <v>1</v>
      </c>
      <c r="AO16" s="119">
        <f>D18+K18+R18+Y18+AF18</f>
        <v>7</v>
      </c>
      <c r="AP16" s="119">
        <f>J18+Q18+X18+AE18+AL18</f>
        <v>2</v>
      </c>
      <c r="AQ16" s="166">
        <v>1</v>
      </c>
    </row>
    <row r="17" spans="2:43" ht="13" customHeight="1">
      <c r="B17" s="165"/>
      <c r="C17" s="90"/>
      <c r="D17" s="155"/>
      <c r="E17" s="88">
        <f>IF(F17&gt;H17,1,0)</f>
        <v>1</v>
      </c>
      <c r="F17" s="88">
        <f>IF(V7="","",V7)</f>
        <v>25</v>
      </c>
      <c r="G17" s="88" t="str">
        <f>IF(U7="","",U7)</f>
        <v>－</v>
      </c>
      <c r="H17" s="88">
        <f>IF(T7="","",T7)</f>
        <v>19</v>
      </c>
      <c r="I17" s="88">
        <f>IF(F17&lt;H17,1,0)</f>
        <v>0</v>
      </c>
      <c r="J17" s="89"/>
      <c r="K17" s="155"/>
      <c r="L17" s="88">
        <f>IF(M17&gt;O17,1,0)</f>
        <v>1</v>
      </c>
      <c r="M17" s="88">
        <f>IF(V12="","",V12)</f>
        <v>25</v>
      </c>
      <c r="N17" s="88" t="str">
        <f>IF(U12="","",U12)</f>
        <v>－</v>
      </c>
      <c r="O17" s="88">
        <f>IF(T12="","",T12)</f>
        <v>16</v>
      </c>
      <c r="P17" s="88">
        <f>IF(M17&lt;O17,1,0)</f>
        <v>0</v>
      </c>
      <c r="Q17" s="89"/>
      <c r="R17" s="87"/>
      <c r="S17" s="88"/>
      <c r="T17" s="88"/>
      <c r="U17" s="88"/>
      <c r="V17" s="88"/>
      <c r="W17" s="88"/>
      <c r="X17" s="89"/>
      <c r="Y17" s="155"/>
      <c r="Z17" s="88">
        <f>IF(AA17&gt;AC17,1,0)</f>
        <v>1</v>
      </c>
      <c r="AA17" s="92">
        <v>27</v>
      </c>
      <c r="AB17" s="88" t="str">
        <f>IF(AA17="","","－")</f>
        <v>－</v>
      </c>
      <c r="AC17" s="92">
        <v>25</v>
      </c>
      <c r="AD17" s="88">
        <f>IF(AA17&lt;AC17,1,0)</f>
        <v>0</v>
      </c>
      <c r="AE17" s="89"/>
      <c r="AF17" s="155"/>
      <c r="AG17" s="88">
        <f>IF(AH17&gt;AJ17,1,0)</f>
        <v>1</v>
      </c>
      <c r="AH17" s="92">
        <v>25</v>
      </c>
      <c r="AI17" s="88" t="str">
        <f>IF(AH17="","","－")</f>
        <v>－</v>
      </c>
      <c r="AJ17" s="92">
        <v>18</v>
      </c>
      <c r="AK17" s="88">
        <f>IF(AH17&lt;AJ17,1,0)</f>
        <v>0</v>
      </c>
      <c r="AL17" s="89"/>
      <c r="AM17" s="120"/>
      <c r="AN17" s="120"/>
      <c r="AO17" s="121"/>
      <c r="AP17" s="121"/>
      <c r="AQ17" s="167"/>
    </row>
    <row r="18" spans="2:43" ht="13" customHeight="1">
      <c r="B18" s="165">
        <v>3</v>
      </c>
      <c r="C18" s="90" t="s">
        <v>148</v>
      </c>
      <c r="D18" s="88">
        <f>E17+E18+E19</f>
        <v>2</v>
      </c>
      <c r="E18" s="88">
        <f>IF(F18&gt;H18,1,0)</f>
        <v>1</v>
      </c>
      <c r="F18" s="88">
        <f>IF(V8="","",V8)</f>
        <v>25</v>
      </c>
      <c r="G18" s="88" t="str">
        <f>IF(U8="","",U8)</f>
        <v>－</v>
      </c>
      <c r="H18" s="88">
        <f>IF(T8="","",T8)</f>
        <v>20</v>
      </c>
      <c r="I18" s="88">
        <f>IF(F18&lt;H18,1,0)</f>
        <v>0</v>
      </c>
      <c r="J18" s="89">
        <f>I17+I18+I19</f>
        <v>0</v>
      </c>
      <c r="K18" s="88">
        <f>L17+L18+L19</f>
        <v>2</v>
      </c>
      <c r="L18" s="88">
        <f>IF(M18&gt;O18,1,0)</f>
        <v>1</v>
      </c>
      <c r="M18" s="88">
        <f>IF(V13="","",V13)</f>
        <v>25</v>
      </c>
      <c r="N18" s="88" t="str">
        <f>IF(U13="","",U13)</f>
        <v>－</v>
      </c>
      <c r="O18" s="88">
        <f>IF(T13="","",T13)</f>
        <v>18</v>
      </c>
      <c r="P18" s="88">
        <f>IF(M18&lt;O18,1,0)</f>
        <v>0</v>
      </c>
      <c r="Q18" s="89">
        <f>P17+P18+P19</f>
        <v>0</v>
      </c>
      <c r="R18" s="87"/>
      <c r="S18" s="88"/>
      <c r="T18" s="88"/>
      <c r="U18" s="88"/>
      <c r="V18" s="88"/>
      <c r="W18" s="88"/>
      <c r="X18" s="89"/>
      <c r="Y18" s="87">
        <f>Z17+Z18+Z19</f>
        <v>2</v>
      </c>
      <c r="Z18" s="88">
        <f>IF(AA18&gt;AC18,1,0)</f>
        <v>1</v>
      </c>
      <c r="AA18" s="92">
        <v>25</v>
      </c>
      <c r="AB18" s="88" t="str">
        <f>IF(AA18="","","－")</f>
        <v>－</v>
      </c>
      <c r="AC18" s="92">
        <v>23</v>
      </c>
      <c r="AD18" s="88">
        <f>IF(AA18&lt;AC18,1,0)</f>
        <v>0</v>
      </c>
      <c r="AE18" s="89">
        <f>AD17+AD18+AD19</f>
        <v>0</v>
      </c>
      <c r="AF18" s="87">
        <f>AG17+AG18+AG19</f>
        <v>1</v>
      </c>
      <c r="AG18" s="88">
        <f>IF(AH18&gt;AJ18,1,0)</f>
        <v>0</v>
      </c>
      <c r="AH18" s="92">
        <v>22</v>
      </c>
      <c r="AI18" s="88" t="str">
        <f>IF(AH18="","","－")</f>
        <v>－</v>
      </c>
      <c r="AJ18" s="92">
        <v>25</v>
      </c>
      <c r="AK18" s="88">
        <f>IF(AH18&lt;AJ18,1,0)</f>
        <v>1</v>
      </c>
      <c r="AL18" s="89">
        <f>AK17+AK18+AK19</f>
        <v>2</v>
      </c>
      <c r="AM18" s="126">
        <f>SUM(M17:M19,T17:T19,F17:F19,AA17:AA19,AH17:AH19)</f>
        <v>218</v>
      </c>
      <c r="AN18" s="127"/>
      <c r="AO18" s="121"/>
      <c r="AP18" s="121"/>
      <c r="AQ18" s="167"/>
    </row>
    <row r="19" spans="2:43" ht="13" customHeight="1">
      <c r="B19" s="165"/>
      <c r="C19" s="90"/>
      <c r="D19" s="88"/>
      <c r="E19" s="88">
        <f>IF(F19&gt;H19,1,0)</f>
        <v>0</v>
      </c>
      <c r="F19" s="88" t="str">
        <f>IF(V9="","",V9)</f>
        <v/>
      </c>
      <c r="G19" s="88" t="str">
        <f>IF(U9="","",U9)</f>
        <v/>
      </c>
      <c r="H19" s="88" t="str">
        <f>IF(T9="","",T9)</f>
        <v/>
      </c>
      <c r="I19" s="88">
        <f>IF(F19&lt;H19,1,0)</f>
        <v>0</v>
      </c>
      <c r="J19" s="89"/>
      <c r="K19" s="88"/>
      <c r="L19" s="88">
        <f>IF(M19&gt;O19,1,0)</f>
        <v>0</v>
      </c>
      <c r="M19" s="88" t="str">
        <f>IF(V14="","",V14)</f>
        <v/>
      </c>
      <c r="N19" s="88" t="str">
        <f>IF(U14="","",U14)</f>
        <v/>
      </c>
      <c r="O19" s="88" t="str">
        <f>IF(T14="","",T14)</f>
        <v/>
      </c>
      <c r="P19" s="88">
        <f>IF(M19&lt;O19,1,0)</f>
        <v>0</v>
      </c>
      <c r="Q19" s="89"/>
      <c r="R19" s="87"/>
      <c r="S19" s="88"/>
      <c r="T19" s="88"/>
      <c r="U19" s="88"/>
      <c r="V19" s="88"/>
      <c r="W19" s="88"/>
      <c r="X19" s="89"/>
      <c r="Y19" s="87"/>
      <c r="Z19" s="88">
        <f>IF(AA19&gt;AC19,1,0)</f>
        <v>0</v>
      </c>
      <c r="AA19" s="92"/>
      <c r="AB19" s="88" t="str">
        <f>IF(AA19="","","－")</f>
        <v/>
      </c>
      <c r="AC19" s="92"/>
      <c r="AD19" s="88">
        <f>IF(AA19&lt;AC19,1,0)</f>
        <v>0</v>
      </c>
      <c r="AE19" s="89"/>
      <c r="AF19" s="87"/>
      <c r="AG19" s="88">
        <f>IF(AH19&gt;AJ19,1,0)</f>
        <v>0</v>
      </c>
      <c r="AH19" s="92">
        <v>19</v>
      </c>
      <c r="AI19" s="88" t="str">
        <f>IF(AH19="","","－")</f>
        <v>－</v>
      </c>
      <c r="AJ19" s="92">
        <v>25</v>
      </c>
      <c r="AK19" s="88">
        <f>IF(AH19&lt;AJ19,1,0)</f>
        <v>1</v>
      </c>
      <c r="AL19" s="89"/>
      <c r="AM19" s="126">
        <f>SUM(O17:O19,V17:V19,H17:H19,AC17:AC19,AJ17:AJ19)</f>
        <v>189</v>
      </c>
      <c r="AN19" s="128"/>
      <c r="AO19" s="122"/>
      <c r="AP19" s="122"/>
      <c r="AQ19" s="167"/>
    </row>
    <row r="20" spans="2:43" ht="13" customHeight="1">
      <c r="B20" s="165"/>
      <c r="C20" s="93"/>
      <c r="D20" s="95"/>
      <c r="E20" s="95"/>
      <c r="F20" s="95"/>
      <c r="G20" s="95"/>
      <c r="H20" s="95"/>
      <c r="I20" s="95"/>
      <c r="J20" s="96"/>
      <c r="K20" s="95"/>
      <c r="L20" s="95"/>
      <c r="M20" s="95"/>
      <c r="N20" s="95"/>
      <c r="O20" s="95"/>
      <c r="P20" s="95"/>
      <c r="Q20" s="96"/>
      <c r="R20" s="94"/>
      <c r="S20" s="95"/>
      <c r="T20" s="95"/>
      <c r="U20" s="95"/>
      <c r="V20" s="95"/>
      <c r="W20" s="95"/>
      <c r="X20" s="96"/>
      <c r="Y20" s="94"/>
      <c r="Z20" s="95"/>
      <c r="AA20" s="95"/>
      <c r="AB20" s="95"/>
      <c r="AC20" s="95"/>
      <c r="AD20" s="95"/>
      <c r="AE20" s="96"/>
      <c r="AF20" s="94"/>
      <c r="AG20" s="95"/>
      <c r="AH20" s="95"/>
      <c r="AI20" s="95"/>
      <c r="AJ20" s="95"/>
      <c r="AK20" s="95"/>
      <c r="AL20" s="96"/>
      <c r="AM20" s="129">
        <f>IF(AM19&gt;0,AM18/AM19,"-")</f>
        <v>1.1534391534391535</v>
      </c>
      <c r="AN20" s="128"/>
      <c r="AO20" s="129">
        <f>IF(AP16&gt;0,AO16/AP16,"-")</f>
        <v>3.5</v>
      </c>
      <c r="AP20" s="127"/>
      <c r="AQ20" s="168"/>
    </row>
    <row r="21" spans="2:43" ht="13" customHeight="1">
      <c r="B21" s="169"/>
      <c r="C21" s="86"/>
      <c r="D21" s="88" t="str">
        <f>IF(OR(D23&gt;=2,J23&gt;=2),IF(D23&gt;J23,"○","●"),"-")</f>
        <v>○</v>
      </c>
      <c r="E21" s="98"/>
      <c r="F21" s="98"/>
      <c r="G21" s="98"/>
      <c r="H21" s="98"/>
      <c r="I21" s="98"/>
      <c r="J21" s="99"/>
      <c r="K21" s="88" t="str">
        <f>IF(OR(K23&gt;=2,Q23&gt;=2),IF(K23&gt;Q23,"○","●"),"-")</f>
        <v>○</v>
      </c>
      <c r="L21" s="98"/>
      <c r="M21" s="98"/>
      <c r="N21" s="98"/>
      <c r="O21" s="98"/>
      <c r="P21" s="98"/>
      <c r="Q21" s="99"/>
      <c r="R21" s="88" t="str">
        <f>IF(OR(R23&gt;=2,X23&gt;=2),IF(R23&gt;X23,"○","●"),"-")</f>
        <v>●</v>
      </c>
      <c r="S21" s="98"/>
      <c r="T21" s="98"/>
      <c r="U21" s="98"/>
      <c r="V21" s="98"/>
      <c r="W21" s="98"/>
      <c r="X21" s="99"/>
      <c r="Y21" s="100"/>
      <c r="Z21" s="98"/>
      <c r="AA21" s="98"/>
      <c r="AB21" s="98"/>
      <c r="AC21" s="98"/>
      <c r="AD21" s="98"/>
      <c r="AE21" s="99"/>
      <c r="AF21" s="87" t="str">
        <f>IF(OR(AF23&gt;=2,AL23&gt;=2),IF(AF23&gt;AL23,"○","●"),"-")</f>
        <v>○</v>
      </c>
      <c r="AG21" s="88"/>
      <c r="AH21" s="88"/>
      <c r="AI21" s="88"/>
      <c r="AJ21" s="88"/>
      <c r="AK21" s="88"/>
      <c r="AL21" s="89"/>
      <c r="AM21" s="119">
        <f>COUNTIF(D21:AL21,"○")</f>
        <v>3</v>
      </c>
      <c r="AN21" s="119">
        <f>COUNTIF(D21:AL21,"●")</f>
        <v>1</v>
      </c>
      <c r="AO21" s="119">
        <f>D23+K23+R23+Y23+AF23</f>
        <v>7</v>
      </c>
      <c r="AP21" s="119">
        <f>J23+Q23+X23+AE23+AL23</f>
        <v>4</v>
      </c>
      <c r="AQ21" s="166">
        <v>2</v>
      </c>
    </row>
    <row r="22" spans="2:43" ht="13" customHeight="1">
      <c r="B22" s="165"/>
      <c r="C22" s="90"/>
      <c r="D22" s="154"/>
      <c r="E22" s="88">
        <f>IF(F22&gt;H22,1,0)</f>
        <v>0</v>
      </c>
      <c r="F22" s="88">
        <f>IF(AC7="","",AC7)</f>
        <v>22</v>
      </c>
      <c r="G22" s="88" t="str">
        <f>IF(AB7="","",AB7)</f>
        <v>－</v>
      </c>
      <c r="H22" s="88">
        <f>IF(AA7="","",AA7)</f>
        <v>25</v>
      </c>
      <c r="I22" s="88">
        <f>IF(F22&lt;H22,1,0)</f>
        <v>1</v>
      </c>
      <c r="J22" s="89"/>
      <c r="K22" s="155"/>
      <c r="L22" s="88">
        <f>IF(M22&gt;O22,1,0)</f>
        <v>1</v>
      </c>
      <c r="M22" s="88">
        <f>IF(AC12="","",AC12)</f>
        <v>25</v>
      </c>
      <c r="N22" s="88" t="str">
        <f>IF(AB12="","",AB12)</f>
        <v>－</v>
      </c>
      <c r="O22" s="88">
        <f>IF(AA12="","",AA12)</f>
        <v>20</v>
      </c>
      <c r="P22" s="88">
        <f>IF(M22&lt;O22,1,0)</f>
        <v>0</v>
      </c>
      <c r="Q22" s="89"/>
      <c r="R22" s="155"/>
      <c r="S22" s="88">
        <f>IF(T22&gt;V22,1,0)</f>
        <v>0</v>
      </c>
      <c r="T22" s="88">
        <f>IF(AC17="","",AC17)</f>
        <v>25</v>
      </c>
      <c r="U22" s="88" t="str">
        <f>IF(AB17="","",AB17)</f>
        <v>－</v>
      </c>
      <c r="V22" s="88">
        <f>IF(AA17="","",AA17)</f>
        <v>27</v>
      </c>
      <c r="W22" s="88">
        <f>IF(T22&lt;V22,1,0)</f>
        <v>1</v>
      </c>
      <c r="X22" s="89"/>
      <c r="Y22" s="87"/>
      <c r="Z22" s="88"/>
      <c r="AA22" s="88"/>
      <c r="AB22" s="88"/>
      <c r="AC22" s="88"/>
      <c r="AD22" s="88"/>
      <c r="AE22" s="89"/>
      <c r="AF22" s="155"/>
      <c r="AG22" s="88">
        <f>IF(AH22&gt;AJ22,1,0)</f>
        <v>1</v>
      </c>
      <c r="AH22" s="92">
        <v>25</v>
      </c>
      <c r="AI22" s="88" t="str">
        <f>IF(AH22="","","－")</f>
        <v>－</v>
      </c>
      <c r="AJ22" s="92">
        <v>20</v>
      </c>
      <c r="AK22" s="88">
        <f>IF(AH22&lt;AJ22,1,0)</f>
        <v>0</v>
      </c>
      <c r="AL22" s="89"/>
      <c r="AM22" s="120"/>
      <c r="AN22" s="120"/>
      <c r="AO22" s="121"/>
      <c r="AP22" s="121"/>
      <c r="AQ22" s="167"/>
    </row>
    <row r="23" spans="2:43" ht="13" customHeight="1">
      <c r="B23" s="165">
        <v>4</v>
      </c>
      <c r="C23" s="90" t="s">
        <v>150</v>
      </c>
      <c r="D23" s="88">
        <f>E22+E23+E24</f>
        <v>2</v>
      </c>
      <c r="E23" s="88">
        <f>IF(F23&gt;H23,1,0)</f>
        <v>1</v>
      </c>
      <c r="F23" s="88">
        <f>IF(AC8="","",AC8)</f>
        <v>26</v>
      </c>
      <c r="G23" s="88" t="str">
        <f>IF(AB8="","",AB8)</f>
        <v>－</v>
      </c>
      <c r="H23" s="88">
        <f>IF(AA8="","",AA8)</f>
        <v>24</v>
      </c>
      <c r="I23" s="88">
        <f>IF(F23&lt;H23,1,0)</f>
        <v>0</v>
      </c>
      <c r="J23" s="89">
        <f>I22+I23+I24</f>
        <v>1</v>
      </c>
      <c r="K23" s="88">
        <f>L22+L23+L24</f>
        <v>2</v>
      </c>
      <c r="L23" s="88">
        <f>IF(M23&gt;O23,1,0)</f>
        <v>0</v>
      </c>
      <c r="M23" s="88">
        <f>IF(AC13="","",AC13)</f>
        <v>19</v>
      </c>
      <c r="N23" s="88" t="str">
        <f>IF(AB13="","",AB13)</f>
        <v>－</v>
      </c>
      <c r="O23" s="88">
        <f>IF(AA13="","",AA13)</f>
        <v>25</v>
      </c>
      <c r="P23" s="88">
        <f>IF(M23&lt;O23,1,0)</f>
        <v>1</v>
      </c>
      <c r="Q23" s="89">
        <f>P22+P23+P24</f>
        <v>1</v>
      </c>
      <c r="R23" s="88">
        <f>S22+S23+S24</f>
        <v>0</v>
      </c>
      <c r="S23" s="88">
        <f>IF(T23&gt;V23,1,0)</f>
        <v>0</v>
      </c>
      <c r="T23" s="88">
        <f>IF(AC18="","",AC18)</f>
        <v>23</v>
      </c>
      <c r="U23" s="88" t="str">
        <f>IF(AB18="","",AB18)</f>
        <v>－</v>
      </c>
      <c r="V23" s="88">
        <f>IF(AA18="","",AA18)</f>
        <v>25</v>
      </c>
      <c r="W23" s="88">
        <f>IF(T23&lt;V23,1,0)</f>
        <v>1</v>
      </c>
      <c r="X23" s="89">
        <f>W22+W23+W24</f>
        <v>2</v>
      </c>
      <c r="Y23" s="87"/>
      <c r="Z23" s="88"/>
      <c r="AA23" s="88"/>
      <c r="AB23" s="88"/>
      <c r="AC23" s="88"/>
      <c r="AD23" s="88"/>
      <c r="AE23" s="89"/>
      <c r="AF23" s="87">
        <f>AG22+AG23+AG24</f>
        <v>3</v>
      </c>
      <c r="AG23" s="88">
        <f>IF(AH23&gt;AJ23,1,0)</f>
        <v>1</v>
      </c>
      <c r="AH23" s="92">
        <v>25</v>
      </c>
      <c r="AI23" s="88" t="str">
        <f>IF(AH23="","","－")</f>
        <v>－</v>
      </c>
      <c r="AJ23" s="92">
        <v>20</v>
      </c>
      <c r="AK23" s="88">
        <f>IF(AH23&lt;AJ23,1,0)</f>
        <v>0</v>
      </c>
      <c r="AL23" s="89">
        <f>AK22+AK23+AK24</f>
        <v>0</v>
      </c>
      <c r="AM23" s="126">
        <f>SUM(M22:M24,T22:T24,F22:F24,AA22:AA24,AH22:AH24)</f>
        <v>265</v>
      </c>
      <c r="AN23" s="127"/>
      <c r="AO23" s="121"/>
      <c r="AP23" s="121"/>
      <c r="AQ23" s="167"/>
    </row>
    <row r="24" spans="2:43" ht="13" customHeight="1">
      <c r="B24" s="165"/>
      <c r="C24" s="90"/>
      <c r="D24" s="88"/>
      <c r="E24" s="88">
        <f>IF(F24&gt;H24,1,0)</f>
        <v>1</v>
      </c>
      <c r="F24" s="88">
        <f>IF(AC9="","",AC9)</f>
        <v>25</v>
      </c>
      <c r="G24" s="88" t="str">
        <f>IF(AB9="","",AB9)</f>
        <v>－</v>
      </c>
      <c r="H24" s="88">
        <f>IF(AA9="","",AA9)</f>
        <v>17</v>
      </c>
      <c r="I24" s="88">
        <f>IF(F24&lt;H24,1,0)</f>
        <v>0</v>
      </c>
      <c r="J24" s="89"/>
      <c r="K24" s="88"/>
      <c r="L24" s="88">
        <f>IF(M24&gt;O24,1,0)</f>
        <v>1</v>
      </c>
      <c r="M24" s="88">
        <f>IF(AC14="","",AC14)</f>
        <v>25</v>
      </c>
      <c r="N24" s="88" t="str">
        <f>IF(AB14="","",AB14)</f>
        <v>－</v>
      </c>
      <c r="O24" s="88">
        <f>IF(AA14="","",AA14)</f>
        <v>15</v>
      </c>
      <c r="P24" s="88">
        <f>IF(M24&lt;O24,1,0)</f>
        <v>0</v>
      </c>
      <c r="Q24" s="89"/>
      <c r="R24" s="88"/>
      <c r="S24" s="88">
        <f>IF(T24&gt;V24,1,0)</f>
        <v>0</v>
      </c>
      <c r="T24" s="88" t="str">
        <f>IF(AC19="","",AC19)</f>
        <v/>
      </c>
      <c r="U24" s="88" t="str">
        <f>IF(AB19="","",AB19)</f>
        <v/>
      </c>
      <c r="V24" s="88" t="str">
        <f>IF(AA19="","",AA19)</f>
        <v/>
      </c>
      <c r="W24" s="88">
        <f>IF(T24&lt;V24,1,0)</f>
        <v>0</v>
      </c>
      <c r="X24" s="89"/>
      <c r="Y24" s="87"/>
      <c r="Z24" s="88"/>
      <c r="AA24" s="88"/>
      <c r="AB24" s="88"/>
      <c r="AC24" s="88"/>
      <c r="AD24" s="88"/>
      <c r="AE24" s="89"/>
      <c r="AF24" s="87"/>
      <c r="AG24" s="88">
        <f>IF(AH24&gt;AJ24,1,0)</f>
        <v>1</v>
      </c>
      <c r="AH24" s="92">
        <v>25</v>
      </c>
      <c r="AI24" s="88" t="str">
        <f>IF(AH24="","","－")</f>
        <v>－</v>
      </c>
      <c r="AJ24" s="92">
        <v>17</v>
      </c>
      <c r="AK24" s="88">
        <f>IF(AH24&lt;AJ24,1,0)</f>
        <v>0</v>
      </c>
      <c r="AL24" s="89"/>
      <c r="AM24" s="126">
        <f>SUM(O22:O24,V22:V24,H22:H24,AC22:AC24,AJ22:AJ24)</f>
        <v>235</v>
      </c>
      <c r="AN24" s="128"/>
      <c r="AO24" s="122"/>
      <c r="AP24" s="122"/>
      <c r="AQ24" s="167"/>
    </row>
    <row r="25" spans="2:43" ht="13" customHeight="1">
      <c r="B25" s="170"/>
      <c r="C25" s="93"/>
      <c r="D25" s="95"/>
      <c r="E25" s="95"/>
      <c r="F25" s="95"/>
      <c r="G25" s="95"/>
      <c r="H25" s="95"/>
      <c r="I25" s="95"/>
      <c r="J25" s="96"/>
      <c r="K25" s="95"/>
      <c r="L25" s="95"/>
      <c r="M25" s="95"/>
      <c r="N25" s="95"/>
      <c r="O25" s="95"/>
      <c r="P25" s="95"/>
      <c r="Q25" s="96"/>
      <c r="R25" s="95"/>
      <c r="S25" s="95"/>
      <c r="T25" s="95"/>
      <c r="U25" s="95"/>
      <c r="V25" s="95"/>
      <c r="W25" s="95"/>
      <c r="X25" s="96"/>
      <c r="Y25" s="94"/>
      <c r="Z25" s="95"/>
      <c r="AA25" s="95"/>
      <c r="AB25" s="95"/>
      <c r="AC25" s="95"/>
      <c r="AD25" s="95"/>
      <c r="AE25" s="96"/>
      <c r="AF25" s="94"/>
      <c r="AG25" s="95"/>
      <c r="AH25" s="95"/>
      <c r="AI25" s="95"/>
      <c r="AJ25" s="95"/>
      <c r="AK25" s="95"/>
      <c r="AL25" s="96"/>
      <c r="AM25" s="129">
        <f>IF(AM24&gt;0,AM23/AM24,"-")</f>
        <v>1.1276595744680851</v>
      </c>
      <c r="AN25" s="128"/>
      <c r="AO25" s="129">
        <f>IF(AP21&gt;0,AO21/AP21,"-")</f>
        <v>1.75</v>
      </c>
      <c r="AP25" s="127"/>
      <c r="AQ25" s="168"/>
    </row>
    <row r="26" spans="2:43" ht="13" customHeight="1">
      <c r="B26" s="171"/>
      <c r="C26" s="86"/>
      <c r="D26" s="98" t="str">
        <f>IF(OR(D28&gt;=2,J28&gt;=2),IF(D28&gt;J28,"○","●"),"-")</f>
        <v>○</v>
      </c>
      <c r="E26" s="98"/>
      <c r="F26" s="98"/>
      <c r="G26" s="98"/>
      <c r="H26" s="98"/>
      <c r="I26" s="98"/>
      <c r="J26" s="99"/>
      <c r="K26" s="98" t="str">
        <f>IF(OR(K28&gt;=2,Q28&gt;=2),IF(K28&gt;Q28,"○","●"),"-")</f>
        <v>○</v>
      </c>
      <c r="L26" s="98"/>
      <c r="M26" s="98"/>
      <c r="N26" s="98"/>
      <c r="O26" s="98"/>
      <c r="P26" s="98"/>
      <c r="Q26" s="99"/>
      <c r="R26" s="98" t="str">
        <f>IF(OR(R28&gt;=2,X28&gt;=2),IF(R28&gt;X28,"○","●"),"-")</f>
        <v>○</v>
      </c>
      <c r="S26" s="98"/>
      <c r="T26" s="98"/>
      <c r="U26" s="98"/>
      <c r="V26" s="98"/>
      <c r="W26" s="98"/>
      <c r="X26" s="99"/>
      <c r="Y26" s="98" t="str">
        <f>IF(OR(Y28&gt;=2,AE28&gt;=2),IF(Y28&gt;AE28,"○","●"),"-")</f>
        <v>●</v>
      </c>
      <c r="Z26" s="98"/>
      <c r="AA26" s="98"/>
      <c r="AB26" s="98"/>
      <c r="AC26" s="98"/>
      <c r="AD26" s="98"/>
      <c r="AE26" s="99"/>
      <c r="AF26" s="100"/>
      <c r="AG26" s="98"/>
      <c r="AH26" s="98"/>
      <c r="AI26" s="98"/>
      <c r="AJ26" s="98"/>
      <c r="AK26" s="98"/>
      <c r="AL26" s="99"/>
      <c r="AM26" s="119">
        <f>COUNTIF(D26:AL26,"○")</f>
        <v>3</v>
      </c>
      <c r="AN26" s="119">
        <f>COUNTIF(D26:AL26,"●")</f>
        <v>1</v>
      </c>
      <c r="AO26" s="119">
        <f>D28+K28+R28+Y28+AF28</f>
        <v>6</v>
      </c>
      <c r="AP26" s="119">
        <f>J28+Q28+X28+AE28+AL28</f>
        <v>5</v>
      </c>
      <c r="AQ26" s="166">
        <v>3</v>
      </c>
    </row>
    <row r="27" spans="2:43" ht="13" customHeight="1">
      <c r="B27" s="172"/>
      <c r="C27" s="90"/>
      <c r="D27" s="154"/>
      <c r="E27" s="88">
        <f>IF(F27&gt;H27,1,0)</f>
        <v>0</v>
      </c>
      <c r="F27" s="88">
        <f>IF(AJ7="","",AJ7)</f>
        <v>22</v>
      </c>
      <c r="G27" s="88" t="str">
        <f>IF(AI7="","",AI7)</f>
        <v>－</v>
      </c>
      <c r="H27" s="88">
        <f>IF(AH7="","",AH7)</f>
        <v>25</v>
      </c>
      <c r="I27" s="88">
        <f>IF(F27&lt;H27,1,0)</f>
        <v>1</v>
      </c>
      <c r="J27" s="89"/>
      <c r="K27" s="154"/>
      <c r="L27" s="88">
        <f>IF(M27&gt;O27,1,0)</f>
        <v>1</v>
      </c>
      <c r="M27" s="88">
        <f>IF(AJ12="","",AJ12)</f>
        <v>25</v>
      </c>
      <c r="N27" s="88" t="str">
        <f>IF(AI12="","",AI12)</f>
        <v>－</v>
      </c>
      <c r="O27" s="88">
        <f>IF(AH12="","",AH12)</f>
        <v>18</v>
      </c>
      <c r="P27" s="88">
        <f>IF(M27&lt;O27,1,0)</f>
        <v>0</v>
      </c>
      <c r="Q27" s="89"/>
      <c r="R27" s="155"/>
      <c r="S27" s="88">
        <f>IF(T27&gt;V27,1,0)</f>
        <v>0</v>
      </c>
      <c r="T27" s="88">
        <f>IF(AJ17="","",AJ17)</f>
        <v>18</v>
      </c>
      <c r="U27" s="88" t="str">
        <f>IF(AI17="","",AI17)</f>
        <v>－</v>
      </c>
      <c r="V27" s="88">
        <f>IF(AH17="","",AH17)</f>
        <v>25</v>
      </c>
      <c r="W27" s="88">
        <f>IF(T27&lt;V27,1,0)</f>
        <v>1</v>
      </c>
      <c r="X27" s="89"/>
      <c r="Y27" s="155"/>
      <c r="Z27" s="88">
        <f>IF(AA27&gt;AC27,1,0)</f>
        <v>0</v>
      </c>
      <c r="AA27" s="88">
        <f>IF(AJ22="","",AJ22)</f>
        <v>20</v>
      </c>
      <c r="AB27" s="88" t="str">
        <f>IF(AI22="","",AI22)</f>
        <v>－</v>
      </c>
      <c r="AC27" s="88">
        <f>IF(AH22="","",AH22)</f>
        <v>25</v>
      </c>
      <c r="AD27" s="88">
        <f>IF(AA27&lt;AC27,1,0)</f>
        <v>1</v>
      </c>
      <c r="AE27" s="89"/>
      <c r="AF27" s="87"/>
      <c r="AG27" s="88"/>
      <c r="AH27" s="88"/>
      <c r="AI27" s="88"/>
      <c r="AJ27" s="88"/>
      <c r="AK27" s="88"/>
      <c r="AL27" s="89"/>
      <c r="AM27" s="120"/>
      <c r="AN27" s="120"/>
      <c r="AO27" s="121"/>
      <c r="AP27" s="121"/>
      <c r="AQ27" s="167"/>
    </row>
    <row r="28" spans="2:43" ht="13" customHeight="1">
      <c r="B28" s="172">
        <v>5</v>
      </c>
      <c r="C28" s="90" t="s">
        <v>152</v>
      </c>
      <c r="D28" s="88">
        <f>E27+E28+E29</f>
        <v>2</v>
      </c>
      <c r="E28" s="88">
        <f>IF(F28&gt;H28,1,0)</f>
        <v>1</v>
      </c>
      <c r="F28" s="88">
        <f>IF(AJ8="","",AJ8)</f>
        <v>25</v>
      </c>
      <c r="G28" s="88" t="str">
        <f>IF(AI8="","",AI8)</f>
        <v>－</v>
      </c>
      <c r="H28" s="88">
        <f>IF(AH8="","",AH8)</f>
        <v>22</v>
      </c>
      <c r="I28" s="88">
        <f>IF(F28&lt;H28,1,0)</f>
        <v>0</v>
      </c>
      <c r="J28" s="89">
        <f>I27+I28+I29</f>
        <v>1</v>
      </c>
      <c r="K28" s="88">
        <f>L27+L28+L29</f>
        <v>2</v>
      </c>
      <c r="L28" s="88">
        <f>IF(M28&gt;O28,1,0)</f>
        <v>1</v>
      </c>
      <c r="M28" s="88">
        <f>IF(AJ13="","",AJ13)</f>
        <v>25</v>
      </c>
      <c r="N28" s="88" t="str">
        <f>IF(AI13="","",AI13)</f>
        <v>－</v>
      </c>
      <c r="O28" s="88">
        <f>IF(AH13="","",AH13)</f>
        <v>20</v>
      </c>
      <c r="P28" s="88">
        <f>IF(M28&lt;O28,1,0)</f>
        <v>0</v>
      </c>
      <c r="Q28" s="89">
        <f>P27+P28+P29</f>
        <v>0</v>
      </c>
      <c r="R28" s="88">
        <f>S27+S28+S29</f>
        <v>2</v>
      </c>
      <c r="S28" s="88">
        <f>IF(T28&gt;V28,1,0)</f>
        <v>1</v>
      </c>
      <c r="T28" s="88">
        <f>IF(AJ18="","",AJ18)</f>
        <v>25</v>
      </c>
      <c r="U28" s="88" t="str">
        <f>IF(AI18="","",AI18)</f>
        <v>－</v>
      </c>
      <c r="V28" s="88">
        <f>IF(AH18="","",AH18)</f>
        <v>22</v>
      </c>
      <c r="W28" s="88">
        <f>IF(T28&lt;V28,1,0)</f>
        <v>0</v>
      </c>
      <c r="X28" s="89">
        <f>W27+W28+W29</f>
        <v>1</v>
      </c>
      <c r="Y28" s="88">
        <f>Z27+Z28+Z29</f>
        <v>0</v>
      </c>
      <c r="Z28" s="88">
        <f>IF(AA28&gt;AC28,1,0)</f>
        <v>0</v>
      </c>
      <c r="AA28" s="88">
        <f>IF(AJ23="","",AJ23)</f>
        <v>20</v>
      </c>
      <c r="AB28" s="88" t="str">
        <f>IF(AI23="","",AI23)</f>
        <v>－</v>
      </c>
      <c r="AC28" s="88">
        <f>IF(AH23="","",AH23)</f>
        <v>25</v>
      </c>
      <c r="AD28" s="88">
        <f>IF(AA28&lt;AC28,1,0)</f>
        <v>1</v>
      </c>
      <c r="AE28" s="89">
        <f>AD27+AD28+AD29</f>
        <v>3</v>
      </c>
      <c r="AF28" s="87"/>
      <c r="AG28" s="88"/>
      <c r="AH28" s="88"/>
      <c r="AI28" s="88"/>
      <c r="AJ28" s="88"/>
      <c r="AK28" s="88"/>
      <c r="AL28" s="89"/>
      <c r="AM28" s="126">
        <f>SUM(M27:M29,T27:T29,F27:F29,AA27:AA29,AH27:AH29)</f>
        <v>247</v>
      </c>
      <c r="AN28" s="127"/>
      <c r="AO28" s="121"/>
      <c r="AP28" s="121"/>
      <c r="AQ28" s="167"/>
    </row>
    <row r="29" spans="2:43" ht="13" customHeight="1">
      <c r="B29" s="172"/>
      <c r="C29" s="90"/>
      <c r="D29" s="88"/>
      <c r="E29" s="88">
        <f>IF(F29&gt;H29,1,0)</f>
        <v>1</v>
      </c>
      <c r="F29" s="88">
        <f>IF(AJ9="","",AJ9)</f>
        <v>25</v>
      </c>
      <c r="G29" s="88" t="str">
        <f>IF(AI9="","",AI9)</f>
        <v>－</v>
      </c>
      <c r="H29" s="88">
        <f>IF(AH9="","",AH9)</f>
        <v>15</v>
      </c>
      <c r="I29" s="88">
        <f>IF(F29&lt;H29,1,0)</f>
        <v>0</v>
      </c>
      <c r="J29" s="89"/>
      <c r="K29" s="88"/>
      <c r="L29" s="88">
        <f>IF(M29&gt;O29,1,0)</f>
        <v>0</v>
      </c>
      <c r="M29" s="88" t="str">
        <f>IF(AJ14="","",AJ14)</f>
        <v/>
      </c>
      <c r="N29" s="88" t="str">
        <f>IF(AI14="","",AI14)</f>
        <v/>
      </c>
      <c r="O29" s="88" t="str">
        <f>IF(AH14="","",AH14)</f>
        <v/>
      </c>
      <c r="P29" s="88">
        <f>IF(M29&lt;O29,1,0)</f>
        <v>0</v>
      </c>
      <c r="Q29" s="89"/>
      <c r="R29" s="88"/>
      <c r="S29" s="88">
        <f>IF(T29&gt;V29,1,0)</f>
        <v>1</v>
      </c>
      <c r="T29" s="88">
        <f>IF(AJ19="","",AJ19)</f>
        <v>25</v>
      </c>
      <c r="U29" s="88" t="str">
        <f>IF(AI19="","",AI19)</f>
        <v>－</v>
      </c>
      <c r="V29" s="88">
        <f>IF(AH19="","",AH19)</f>
        <v>19</v>
      </c>
      <c r="W29" s="88">
        <f>IF(T29&lt;V29,1,0)</f>
        <v>0</v>
      </c>
      <c r="X29" s="89"/>
      <c r="Y29" s="88"/>
      <c r="Z29" s="88">
        <f>IF(AA29&gt;AC29,1,0)</f>
        <v>0</v>
      </c>
      <c r="AA29" s="88">
        <f>IF(AJ24="","",AJ24)</f>
        <v>17</v>
      </c>
      <c r="AB29" s="88" t="str">
        <f>IF(AI24="","",AI24)</f>
        <v>－</v>
      </c>
      <c r="AC29" s="88">
        <f>IF(AH24="","",AH24)</f>
        <v>25</v>
      </c>
      <c r="AD29" s="88">
        <f>IF(AA29&lt;AC29,1,0)</f>
        <v>1</v>
      </c>
      <c r="AE29" s="89"/>
      <c r="AF29" s="87"/>
      <c r="AG29" s="88"/>
      <c r="AH29" s="88"/>
      <c r="AI29" s="88"/>
      <c r="AJ29" s="88"/>
      <c r="AK29" s="88"/>
      <c r="AL29" s="89"/>
      <c r="AM29" s="126">
        <f>SUM(O27:O29,V27:V29,H27:H29,AC27:AC29,AJ27:AJ29)</f>
        <v>241</v>
      </c>
      <c r="AN29" s="128"/>
      <c r="AO29" s="122"/>
      <c r="AP29" s="122"/>
      <c r="AQ29" s="167"/>
    </row>
    <row r="30" spans="2:43" ht="13" customHeight="1" thickBot="1">
      <c r="B30" s="173"/>
      <c r="C30" s="174"/>
      <c r="D30" s="175"/>
      <c r="E30" s="175"/>
      <c r="F30" s="175"/>
      <c r="G30" s="175"/>
      <c r="H30" s="175"/>
      <c r="I30" s="175"/>
      <c r="J30" s="176"/>
      <c r="K30" s="175"/>
      <c r="L30" s="175"/>
      <c r="M30" s="175"/>
      <c r="N30" s="175"/>
      <c r="O30" s="175"/>
      <c r="P30" s="175"/>
      <c r="Q30" s="176"/>
      <c r="R30" s="175"/>
      <c r="S30" s="175"/>
      <c r="T30" s="175"/>
      <c r="U30" s="175"/>
      <c r="V30" s="175"/>
      <c r="W30" s="175"/>
      <c r="X30" s="176"/>
      <c r="Y30" s="175"/>
      <c r="Z30" s="175"/>
      <c r="AA30" s="175"/>
      <c r="AB30" s="175"/>
      <c r="AC30" s="175"/>
      <c r="AD30" s="175"/>
      <c r="AE30" s="176"/>
      <c r="AF30" s="177"/>
      <c r="AG30" s="175"/>
      <c r="AH30" s="175"/>
      <c r="AI30" s="175"/>
      <c r="AJ30" s="175"/>
      <c r="AK30" s="175"/>
      <c r="AL30" s="176"/>
      <c r="AM30" s="178">
        <f>IF(AM29&gt;0,AM28/AM29,"-")</f>
        <v>1.0248962655601659</v>
      </c>
      <c r="AN30" s="179"/>
      <c r="AO30" s="178">
        <f>IF(AP26&gt;0,AO26/AP26,"-")</f>
        <v>1.2</v>
      </c>
      <c r="AP30" s="180"/>
      <c r="AQ30" s="181"/>
    </row>
    <row r="32" spans="2:43">
      <c r="C32" s="153" t="s">
        <v>184</v>
      </c>
    </row>
  </sheetData>
  <sheetProtection sheet="1" objects="1" scenarios="1" selectLockedCells="1"/>
  <mergeCells count="50">
    <mergeCell ref="D5:J5"/>
    <mergeCell ref="K5:Q5"/>
    <mergeCell ref="R5:X5"/>
    <mergeCell ref="Y5:AE5"/>
    <mergeCell ref="AF5:AL5"/>
    <mergeCell ref="AN6:AN7"/>
    <mergeCell ref="AO6:AO9"/>
    <mergeCell ref="AP6:AP9"/>
    <mergeCell ref="AQ6:AQ10"/>
    <mergeCell ref="AM8:AN8"/>
    <mergeCell ref="AM9:AN9"/>
    <mergeCell ref="AM10:AN10"/>
    <mergeCell ref="AO10:AP10"/>
    <mergeCell ref="AM6:AM7"/>
    <mergeCell ref="AM11:AM12"/>
    <mergeCell ref="AN11:AN12"/>
    <mergeCell ref="AO11:AO14"/>
    <mergeCell ref="AP11:AP14"/>
    <mergeCell ref="AQ11:AQ15"/>
    <mergeCell ref="AM13:AN13"/>
    <mergeCell ref="AM14:AN14"/>
    <mergeCell ref="AM15:AN15"/>
    <mergeCell ref="AO15:AP15"/>
    <mergeCell ref="AM16:AM17"/>
    <mergeCell ref="AN16:AN17"/>
    <mergeCell ref="AO16:AO19"/>
    <mergeCell ref="AP16:AP19"/>
    <mergeCell ref="AQ16:AQ20"/>
    <mergeCell ref="AM18:AN18"/>
    <mergeCell ref="AM19:AN19"/>
    <mergeCell ref="AM20:AN20"/>
    <mergeCell ref="AO20:AP20"/>
    <mergeCell ref="AM21:AM22"/>
    <mergeCell ref="AN21:AN22"/>
    <mergeCell ref="AO21:AO24"/>
    <mergeCell ref="AP21:AP24"/>
    <mergeCell ref="AQ21:AQ25"/>
    <mergeCell ref="AM23:AN23"/>
    <mergeCell ref="AM24:AN24"/>
    <mergeCell ref="AM25:AN25"/>
    <mergeCell ref="AO25:AP25"/>
    <mergeCell ref="AM26:AM27"/>
    <mergeCell ref="AN26:AN27"/>
    <mergeCell ref="AO26:AO29"/>
    <mergeCell ref="AP26:AP29"/>
    <mergeCell ref="AQ26:AQ30"/>
    <mergeCell ref="AM28:AN28"/>
    <mergeCell ref="AM29:AN29"/>
    <mergeCell ref="AM30:AN30"/>
    <mergeCell ref="AO30:AP30"/>
  </mergeCells>
  <phoneticPr fontId="25"/>
  <pageMargins left="0.79000000000000015" right="0.35000000000000003" top="0.94" bottom="0.98" header="0.51" footer="0.51"/>
  <pageSetup paperSize="9" orientation="landscape" horizontalDpi="0" verticalDpi="0"/>
  <headerFooter alignWithMargins="0"/>
  <rowBreaks count="1" manualBreakCount="1">
    <brk id="30" max="43"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630F7-56B5-7F48-9795-96A14D67CBF3}">
  <dimension ref="B1:AR30"/>
  <sheetViews>
    <sheetView zoomScale="110" zoomScaleNormal="110" workbookViewId="0">
      <selection activeCell="AJ8" sqref="AJ8"/>
    </sheetView>
  </sheetViews>
  <sheetFormatPr baseColWidth="10" defaultColWidth="8.83203125" defaultRowHeight="14"/>
  <cols>
    <col min="1" max="2" width="4" style="76" customWidth="1"/>
    <col min="3" max="3" width="12.33203125" style="76" customWidth="1"/>
    <col min="4" max="4" width="2.1640625" style="76" customWidth="1"/>
    <col min="5" max="5" width="2.1640625" style="76" hidden="1" customWidth="1"/>
    <col min="6" max="6" width="2.5" style="76" customWidth="1"/>
    <col min="7" max="7" width="2.1640625" style="76" customWidth="1"/>
    <col min="8" max="8" width="2.5" style="76" customWidth="1"/>
    <col min="9" max="9" width="2.1640625" style="76" hidden="1" customWidth="1"/>
    <col min="10" max="11" width="2.1640625" style="76" customWidth="1"/>
    <col min="12" max="12" width="2.1640625" style="76" hidden="1" customWidth="1"/>
    <col min="13" max="13" width="2.5" style="76" customWidth="1"/>
    <col min="14" max="14" width="2.1640625" style="76" customWidth="1"/>
    <col min="15" max="15" width="2.5" style="76" customWidth="1"/>
    <col min="16" max="16" width="2.1640625" style="76" hidden="1" customWidth="1"/>
    <col min="17" max="18" width="2.1640625" style="76" customWidth="1"/>
    <col min="19" max="19" width="2.1640625" style="76" hidden="1" customWidth="1"/>
    <col min="20" max="20" width="2.5" style="76" customWidth="1"/>
    <col min="21" max="21" width="2.1640625" style="76" customWidth="1"/>
    <col min="22" max="22" width="2.5" style="76" customWidth="1"/>
    <col min="23" max="23" width="2.1640625" style="76" hidden="1" customWidth="1"/>
    <col min="24" max="25" width="2.1640625" style="76" customWidth="1"/>
    <col min="26" max="26" width="2.1640625" style="76" hidden="1" customWidth="1"/>
    <col min="27" max="27" width="2.5" style="76" customWidth="1"/>
    <col min="28" max="28" width="2.1640625" style="76" customWidth="1"/>
    <col min="29" max="29" width="2.5" style="76" customWidth="1"/>
    <col min="30" max="30" width="2.1640625" style="76" hidden="1" customWidth="1"/>
    <col min="31" max="32" width="2.1640625" style="76" customWidth="1"/>
    <col min="33" max="33" width="2.1640625" style="76" hidden="1" customWidth="1"/>
    <col min="34" max="34" width="2.5" style="76" customWidth="1"/>
    <col min="35" max="35" width="2.1640625" style="76" customWidth="1"/>
    <col min="36" max="36" width="2.5" style="76" customWidth="1"/>
    <col min="37" max="37" width="2.1640625" style="76" hidden="1" customWidth="1"/>
    <col min="38" max="38" width="2.1640625" style="76" customWidth="1"/>
    <col min="39" max="40" width="3.6640625" style="76" customWidth="1"/>
    <col min="41" max="42" width="5.83203125" style="76" customWidth="1"/>
    <col min="43" max="43" width="3.83203125" style="76" customWidth="1"/>
    <col min="44" max="16384" width="8.83203125" style="76"/>
  </cols>
  <sheetData>
    <row r="1" spans="2:44" ht="19">
      <c r="B1" s="75" t="s">
        <v>166</v>
      </c>
    </row>
    <row r="2" spans="2:44">
      <c r="B2" s="77" t="s">
        <v>167</v>
      </c>
    </row>
    <row r="3" spans="2:44">
      <c r="B3" s="78" t="s">
        <v>168</v>
      </c>
    </row>
    <row r="5" spans="2:44" ht="18" customHeight="1">
      <c r="B5" s="79"/>
      <c r="C5" s="80" t="s">
        <v>169</v>
      </c>
      <c r="D5" s="130" t="str">
        <f>C8</f>
        <v>長崎大学経済学部</v>
      </c>
      <c r="E5" s="131"/>
      <c r="F5" s="131"/>
      <c r="G5" s="131"/>
      <c r="H5" s="131"/>
      <c r="I5" s="131"/>
      <c r="J5" s="132"/>
      <c r="K5" s="130" t="str">
        <f>C13</f>
        <v>福岡県立大学</v>
      </c>
      <c r="L5" s="131"/>
      <c r="M5" s="131"/>
      <c r="N5" s="131"/>
      <c r="O5" s="131"/>
      <c r="P5" s="131"/>
      <c r="Q5" s="132"/>
      <c r="R5" s="130" t="str">
        <f>C18</f>
        <v>宮崎公立大学</v>
      </c>
      <c r="S5" s="131"/>
      <c r="T5" s="131"/>
      <c r="U5" s="131"/>
      <c r="V5" s="131"/>
      <c r="W5" s="131"/>
      <c r="X5" s="132"/>
      <c r="Y5" s="130" t="str">
        <f>C23</f>
        <v>別府大学</v>
      </c>
      <c r="Z5" s="131"/>
      <c r="AA5" s="131"/>
      <c r="AB5" s="131"/>
      <c r="AC5" s="131"/>
      <c r="AD5" s="131"/>
      <c r="AE5" s="132"/>
      <c r="AF5" s="130" t="str">
        <f>C28</f>
        <v>南九州大学</v>
      </c>
      <c r="AG5" s="131"/>
      <c r="AH5" s="131"/>
      <c r="AI5" s="131"/>
      <c r="AJ5" s="131"/>
      <c r="AK5" s="131"/>
      <c r="AL5" s="132"/>
      <c r="AM5" s="81" t="s">
        <v>7</v>
      </c>
      <c r="AN5" s="82" t="s">
        <v>8</v>
      </c>
      <c r="AO5" s="83" t="s">
        <v>9</v>
      </c>
      <c r="AP5" s="82" t="s">
        <v>0</v>
      </c>
      <c r="AQ5" s="83" t="s">
        <v>1</v>
      </c>
      <c r="AR5" s="84"/>
    </row>
    <row r="6" spans="2:44" ht="13" customHeight="1">
      <c r="B6" s="85"/>
      <c r="C6" s="86"/>
      <c r="D6" s="87"/>
      <c r="E6" s="88"/>
      <c r="F6" s="88"/>
      <c r="G6" s="88"/>
      <c r="H6" s="88"/>
      <c r="I6" s="88"/>
      <c r="J6" s="89"/>
      <c r="K6" s="87" t="str">
        <f>IF(OR(K8&gt;=2,Q8&gt;=2),IF(K8&gt;Q8,"○","●"),"-")</f>
        <v>○</v>
      </c>
      <c r="L6" s="88"/>
      <c r="M6" s="88"/>
      <c r="N6" s="88"/>
      <c r="O6" s="88"/>
      <c r="P6" s="88"/>
      <c r="Q6" s="89"/>
      <c r="R6" s="87" t="str">
        <f>IF(OR(R8&gt;=2,X8&gt;=2),IF(R8&gt;X8,"○","●"),"-")</f>
        <v>●</v>
      </c>
      <c r="S6" s="88"/>
      <c r="T6" s="88"/>
      <c r="U6" s="88"/>
      <c r="V6" s="88"/>
      <c r="W6" s="88"/>
      <c r="X6" s="89"/>
      <c r="Y6" s="87" t="str">
        <f>IF(OR(Y8&gt;=2,AE8&gt;=2),IF(Y8&gt;AE8,"○","●"),"-")</f>
        <v>○</v>
      </c>
      <c r="Z6" s="88"/>
      <c r="AA6" s="88"/>
      <c r="AB6" s="88"/>
      <c r="AC6" s="88"/>
      <c r="AD6" s="88"/>
      <c r="AE6" s="89"/>
      <c r="AF6" s="87" t="str">
        <f>IF(OR(AF8&gt;=2,AL8&gt;=2),IF(AF8&gt;AL8,"○","●"),"-")</f>
        <v>●</v>
      </c>
      <c r="AG6" s="88"/>
      <c r="AH6" s="88"/>
      <c r="AI6" s="88"/>
      <c r="AJ6" s="88"/>
      <c r="AK6" s="88"/>
      <c r="AL6" s="89"/>
      <c r="AM6" s="119">
        <f>COUNTIF(D6:AL6,"○")</f>
        <v>2</v>
      </c>
      <c r="AN6" s="119">
        <f>COUNTIF(D6:AL6,"●")</f>
        <v>2</v>
      </c>
      <c r="AO6" s="119">
        <f>D8+K8+R8+Y8+AF8</f>
        <v>5</v>
      </c>
      <c r="AP6" s="119">
        <f>J8+Q8+X8+AE8+AL8</f>
        <v>5</v>
      </c>
      <c r="AQ6" s="135">
        <v>3</v>
      </c>
      <c r="AR6" s="84"/>
    </row>
    <row r="7" spans="2:44" ht="13" customHeight="1">
      <c r="B7" s="85"/>
      <c r="C7" s="90"/>
      <c r="D7" s="87"/>
      <c r="E7" s="88"/>
      <c r="F7" s="88"/>
      <c r="G7" s="88"/>
      <c r="H7" s="88"/>
      <c r="I7" s="88"/>
      <c r="J7" s="89"/>
      <c r="K7" s="91"/>
      <c r="L7" s="88">
        <f>IF(M7&gt;O7,1,0)</f>
        <v>1</v>
      </c>
      <c r="M7" s="92">
        <v>25</v>
      </c>
      <c r="N7" s="88" t="str">
        <f>IF(M7="","","－")</f>
        <v>－</v>
      </c>
      <c r="O7" s="92">
        <v>20</v>
      </c>
      <c r="P7" s="88">
        <f>IF(M7&lt;O7,1,0)</f>
        <v>0</v>
      </c>
      <c r="Q7" s="89"/>
      <c r="R7" s="91"/>
      <c r="S7" s="88">
        <f>IF(T7&gt;V7,1,0)</f>
        <v>0</v>
      </c>
      <c r="T7" s="92">
        <v>21</v>
      </c>
      <c r="U7" s="88" t="str">
        <f>IF(T7="","","－")</f>
        <v>－</v>
      </c>
      <c r="V7" s="92">
        <v>25</v>
      </c>
      <c r="W7" s="88">
        <f>IF(T7&lt;V7,1,0)</f>
        <v>1</v>
      </c>
      <c r="X7" s="89"/>
      <c r="Y7" s="91"/>
      <c r="Z7" s="88">
        <f>IF(AA7&gt;AC7,1,0)</f>
        <v>1</v>
      </c>
      <c r="AA7" s="92">
        <v>25</v>
      </c>
      <c r="AB7" s="88" t="str">
        <f>IF(AA7="","","－")</f>
        <v>－</v>
      </c>
      <c r="AC7" s="92">
        <v>18</v>
      </c>
      <c r="AD7" s="88">
        <f>IF(AA7&lt;AC7,1,0)</f>
        <v>0</v>
      </c>
      <c r="AE7" s="89"/>
      <c r="AF7" s="91"/>
      <c r="AG7" s="88">
        <f>IF(AH7&gt;AJ7,1,0)</f>
        <v>0</v>
      </c>
      <c r="AH7" s="92">
        <v>23</v>
      </c>
      <c r="AI7" s="88" t="str">
        <f>IF(AH7="","","－")</f>
        <v>－</v>
      </c>
      <c r="AJ7" s="92">
        <v>25</v>
      </c>
      <c r="AK7" s="88">
        <f>IF(AH7&lt;AJ7,1,0)</f>
        <v>1</v>
      </c>
      <c r="AL7" s="89"/>
      <c r="AM7" s="120"/>
      <c r="AN7" s="120"/>
      <c r="AO7" s="121"/>
      <c r="AP7" s="121"/>
      <c r="AQ7" s="136"/>
    </row>
    <row r="8" spans="2:44" ht="13" customHeight="1">
      <c r="B8" s="85">
        <v>1</v>
      </c>
      <c r="C8" s="90" t="s">
        <v>154</v>
      </c>
      <c r="D8" s="87"/>
      <c r="E8" s="88"/>
      <c r="F8" s="88"/>
      <c r="G8" s="88"/>
      <c r="H8" s="88"/>
      <c r="I8" s="88"/>
      <c r="J8" s="89"/>
      <c r="K8" s="87">
        <f>L7+L8+L9</f>
        <v>2</v>
      </c>
      <c r="L8" s="88">
        <f>IF(M8&gt;O8,1,0)</f>
        <v>0</v>
      </c>
      <c r="M8" s="92">
        <v>14</v>
      </c>
      <c r="N8" s="88" t="str">
        <f>IF(M8="","","－")</f>
        <v>－</v>
      </c>
      <c r="O8" s="92">
        <v>25</v>
      </c>
      <c r="P8" s="88">
        <f>IF(M8&lt;O8,1,0)</f>
        <v>1</v>
      </c>
      <c r="Q8" s="89">
        <f>P7+P8+P9</f>
        <v>1</v>
      </c>
      <c r="R8" s="87">
        <f>S7+S8+S9</f>
        <v>0</v>
      </c>
      <c r="S8" s="88">
        <f>IF(T8&gt;V8,1,0)</f>
        <v>0</v>
      </c>
      <c r="T8" s="92">
        <v>19</v>
      </c>
      <c r="U8" s="88" t="str">
        <f>IF(T8="","","－")</f>
        <v>－</v>
      </c>
      <c r="V8" s="92">
        <v>25</v>
      </c>
      <c r="W8" s="88">
        <f>IF(T8&lt;V8,1,0)</f>
        <v>1</v>
      </c>
      <c r="X8" s="89">
        <f>W7+W8+W9</f>
        <v>2</v>
      </c>
      <c r="Y8" s="87">
        <f>Z7+Z8+Z9</f>
        <v>2</v>
      </c>
      <c r="Z8" s="88">
        <f>IF(AA8&gt;AC8,1,0)</f>
        <v>1</v>
      </c>
      <c r="AA8" s="92">
        <v>25</v>
      </c>
      <c r="AB8" s="88" t="str">
        <f>IF(AA8="","","－")</f>
        <v>－</v>
      </c>
      <c r="AC8" s="92">
        <v>19</v>
      </c>
      <c r="AD8" s="88">
        <f>IF(AA8&lt;AC8,1,0)</f>
        <v>0</v>
      </c>
      <c r="AE8" s="89">
        <f>AD7+AD8+AD9</f>
        <v>0</v>
      </c>
      <c r="AF8" s="87">
        <f>AG7+AG8+AG9</f>
        <v>1</v>
      </c>
      <c r="AG8" s="88">
        <f>IF(AH8&gt;AJ8,1,0)</f>
        <v>1</v>
      </c>
      <c r="AH8" s="92">
        <v>25</v>
      </c>
      <c r="AI8" s="88" t="str">
        <f>IF(AH8="","","－")</f>
        <v>－</v>
      </c>
      <c r="AJ8" s="92">
        <v>17</v>
      </c>
      <c r="AK8" s="88">
        <f>IF(AH8&lt;AJ8,1,0)</f>
        <v>0</v>
      </c>
      <c r="AL8" s="89">
        <f>AK7+AK8+AK9</f>
        <v>2</v>
      </c>
      <c r="AM8" s="126">
        <f>SUM(M7:M9,T7:T9,F7:F9,AA7:AA9,AH7:AH9)</f>
        <v>220</v>
      </c>
      <c r="AN8" s="127"/>
      <c r="AO8" s="121"/>
      <c r="AP8" s="121"/>
      <c r="AQ8" s="136"/>
    </row>
    <row r="9" spans="2:44" ht="13" customHeight="1">
      <c r="B9" s="85"/>
      <c r="C9" s="90"/>
      <c r="D9" s="87"/>
      <c r="E9" s="88"/>
      <c r="F9" s="88"/>
      <c r="G9" s="88"/>
      <c r="H9" s="88"/>
      <c r="I9" s="88"/>
      <c r="J9" s="89"/>
      <c r="K9" s="87"/>
      <c r="L9" s="88">
        <f>IF(M9&gt;O9,1,0)</f>
        <v>1</v>
      </c>
      <c r="M9" s="92">
        <v>25</v>
      </c>
      <c r="N9" s="88" t="str">
        <f>IF(M9="","","－")</f>
        <v>－</v>
      </c>
      <c r="O9" s="92">
        <v>20</v>
      </c>
      <c r="P9" s="88">
        <f>IF(M9&lt;O9,1,0)</f>
        <v>0</v>
      </c>
      <c r="Q9" s="89"/>
      <c r="R9" s="87"/>
      <c r="S9" s="88">
        <f>IF(T9&gt;V9,1,0)</f>
        <v>0</v>
      </c>
      <c r="T9" s="92"/>
      <c r="U9" s="88" t="str">
        <f>IF(T9="","","－")</f>
        <v/>
      </c>
      <c r="V9" s="92"/>
      <c r="W9" s="88">
        <f>IF(T9&lt;V9,1,0)</f>
        <v>0</v>
      </c>
      <c r="X9" s="89"/>
      <c r="Y9" s="87"/>
      <c r="Z9" s="88">
        <f>IF(AA9&gt;AC9,1,0)</f>
        <v>0</v>
      </c>
      <c r="AA9" s="92"/>
      <c r="AB9" s="88" t="str">
        <f>IF(AA9="","","－")</f>
        <v/>
      </c>
      <c r="AC9" s="92"/>
      <c r="AD9" s="88">
        <f>IF(AA9&lt;AC9,1,0)</f>
        <v>0</v>
      </c>
      <c r="AE9" s="89"/>
      <c r="AF9" s="87"/>
      <c r="AG9" s="88">
        <f>IF(AH9&gt;AJ9,1,0)</f>
        <v>0</v>
      </c>
      <c r="AH9" s="92">
        <v>18</v>
      </c>
      <c r="AI9" s="88" t="str">
        <f>IF(AH9="","","－")</f>
        <v>－</v>
      </c>
      <c r="AJ9" s="92">
        <v>25</v>
      </c>
      <c r="AK9" s="88">
        <f>IF(AH9&lt;AJ9,1,0)</f>
        <v>1</v>
      </c>
      <c r="AL9" s="89"/>
      <c r="AM9" s="126">
        <f>SUM(O7:O9,V7:V9,H7:H9,AC7:AC9,AJ7:AJ9)</f>
        <v>219</v>
      </c>
      <c r="AN9" s="128"/>
      <c r="AO9" s="122"/>
      <c r="AP9" s="122"/>
      <c r="AQ9" s="136"/>
    </row>
    <row r="10" spans="2:44" ht="13" customHeight="1">
      <c r="B10" s="85"/>
      <c r="C10" s="93"/>
      <c r="D10" s="94"/>
      <c r="E10" s="95"/>
      <c r="F10" s="95"/>
      <c r="G10" s="95"/>
      <c r="H10" s="95"/>
      <c r="I10" s="95"/>
      <c r="J10" s="96"/>
      <c r="K10" s="94"/>
      <c r="L10" s="95"/>
      <c r="M10" s="95"/>
      <c r="N10" s="95"/>
      <c r="O10" s="95"/>
      <c r="P10" s="95"/>
      <c r="Q10" s="96"/>
      <c r="R10" s="94"/>
      <c r="S10" s="95"/>
      <c r="T10" s="95"/>
      <c r="U10" s="95"/>
      <c r="V10" s="95"/>
      <c r="W10" s="95"/>
      <c r="X10" s="96"/>
      <c r="Y10" s="94"/>
      <c r="Z10" s="95"/>
      <c r="AA10" s="95"/>
      <c r="AB10" s="95"/>
      <c r="AC10" s="95"/>
      <c r="AD10" s="95"/>
      <c r="AE10" s="96"/>
      <c r="AF10" s="94"/>
      <c r="AG10" s="95"/>
      <c r="AH10" s="95"/>
      <c r="AI10" s="95"/>
      <c r="AJ10" s="95"/>
      <c r="AK10" s="95"/>
      <c r="AL10" s="96"/>
      <c r="AM10" s="129">
        <f>IF(AM9&gt;0,AM8/AM9,"-")</f>
        <v>1.004566210045662</v>
      </c>
      <c r="AN10" s="128"/>
      <c r="AO10" s="129">
        <f>IF(AP6&gt;0,AO6/AP6,"-")</f>
        <v>1</v>
      </c>
      <c r="AP10" s="127"/>
      <c r="AQ10" s="137"/>
    </row>
    <row r="11" spans="2:44" ht="13" customHeight="1">
      <c r="B11" s="97"/>
      <c r="C11" s="86"/>
      <c r="D11" s="88" t="str">
        <f>IF(OR(D13&gt;=2,J13&gt;=2),IF(D13&gt;J13,"○","●"),"-")</f>
        <v>●</v>
      </c>
      <c r="E11" s="98"/>
      <c r="F11" s="98"/>
      <c r="G11" s="98"/>
      <c r="H11" s="98"/>
      <c r="I11" s="98"/>
      <c r="J11" s="99"/>
      <c r="K11" s="100"/>
      <c r="L11" s="98"/>
      <c r="M11" s="98"/>
      <c r="N11" s="98"/>
      <c r="O11" s="98"/>
      <c r="P11" s="98"/>
      <c r="Q11" s="99"/>
      <c r="R11" s="87" t="str">
        <f>IF(OR(R13&gt;=2,X13&gt;=2),IF(R13&gt;X13,"○","●"),"-")</f>
        <v>●</v>
      </c>
      <c r="S11" s="88"/>
      <c r="T11" s="88"/>
      <c r="U11" s="88"/>
      <c r="V11" s="88"/>
      <c r="W11" s="88"/>
      <c r="X11" s="89"/>
      <c r="Y11" s="87" t="str">
        <f>IF(OR(Y13&gt;=2,AE13&gt;=2),IF(Y13&gt;AE13,"○","●"),"-")</f>
        <v>○</v>
      </c>
      <c r="Z11" s="88"/>
      <c r="AA11" s="88"/>
      <c r="AB11" s="88"/>
      <c r="AC11" s="88"/>
      <c r="AD11" s="88"/>
      <c r="AE11" s="89"/>
      <c r="AF11" s="87" t="str">
        <f>IF(OR(AF13&gt;=2,AL13&gt;=2),IF(AF13&gt;AL13,"○","●"),"-")</f>
        <v>●</v>
      </c>
      <c r="AG11" s="88"/>
      <c r="AH11" s="88"/>
      <c r="AI11" s="88"/>
      <c r="AJ11" s="88"/>
      <c r="AK11" s="88"/>
      <c r="AL11" s="89"/>
      <c r="AM11" s="119">
        <f>COUNTIF(D11:AL11,"○")</f>
        <v>1</v>
      </c>
      <c r="AN11" s="119">
        <f>COUNTIF(D11:AL11,"●")</f>
        <v>3</v>
      </c>
      <c r="AO11" s="119">
        <f>D13+K13+R13+Y13+AF13</f>
        <v>3</v>
      </c>
      <c r="AP11" s="119">
        <f>J13+Q13+X13+AE13+AL13</f>
        <v>7</v>
      </c>
      <c r="AQ11" s="135">
        <v>4</v>
      </c>
    </row>
    <row r="12" spans="2:44" ht="13" customHeight="1">
      <c r="B12" s="85"/>
      <c r="C12" s="90"/>
      <c r="D12" s="91"/>
      <c r="E12" s="88">
        <f>IF(F12&gt;H12,1,0)</f>
        <v>0</v>
      </c>
      <c r="F12" s="88">
        <f>IF(O7="","",O7)</f>
        <v>20</v>
      </c>
      <c r="G12" s="88" t="str">
        <f>IF(N7="","",N7)</f>
        <v>－</v>
      </c>
      <c r="H12" s="88">
        <f>IF(M7="","",M7)</f>
        <v>25</v>
      </c>
      <c r="I12" s="88">
        <f>IF(F12&lt;H12,1,0)</f>
        <v>1</v>
      </c>
      <c r="J12" s="89"/>
      <c r="K12" s="87"/>
      <c r="L12" s="88"/>
      <c r="M12" s="88"/>
      <c r="N12" s="88"/>
      <c r="O12" s="88"/>
      <c r="P12" s="88"/>
      <c r="Q12" s="89"/>
      <c r="R12" s="91"/>
      <c r="S12" s="88">
        <f>IF(T12&gt;V12,1,0)</f>
        <v>0</v>
      </c>
      <c r="T12" s="92">
        <v>23</v>
      </c>
      <c r="U12" s="88" t="str">
        <f>IF(T12="","","－")</f>
        <v>－</v>
      </c>
      <c r="V12" s="92">
        <v>25</v>
      </c>
      <c r="W12" s="88">
        <f>IF(T12&lt;V12,1,0)</f>
        <v>1</v>
      </c>
      <c r="X12" s="89"/>
      <c r="Y12" s="91"/>
      <c r="Z12" s="88">
        <f>IF(AA12&gt;AC12,1,0)</f>
        <v>1</v>
      </c>
      <c r="AA12" s="92">
        <v>25</v>
      </c>
      <c r="AB12" s="88" t="str">
        <f>IF(AA12="","","－")</f>
        <v>－</v>
      </c>
      <c r="AC12" s="92">
        <v>20</v>
      </c>
      <c r="AD12" s="88">
        <f>IF(AA12&lt;AC12,1,0)</f>
        <v>0</v>
      </c>
      <c r="AE12" s="89"/>
      <c r="AF12" s="91"/>
      <c r="AG12" s="88">
        <f>IF(AH12&gt;AJ12,1,0)</f>
        <v>0</v>
      </c>
      <c r="AH12" s="92">
        <v>22</v>
      </c>
      <c r="AI12" s="88" t="str">
        <f>IF(AH12="","","－")</f>
        <v>－</v>
      </c>
      <c r="AJ12" s="92">
        <v>25</v>
      </c>
      <c r="AK12" s="88">
        <f>IF(AH12&lt;AJ12,1,0)</f>
        <v>1</v>
      </c>
      <c r="AL12" s="89"/>
      <c r="AM12" s="120"/>
      <c r="AN12" s="120"/>
      <c r="AO12" s="121"/>
      <c r="AP12" s="121"/>
      <c r="AQ12" s="136"/>
    </row>
    <row r="13" spans="2:44" ht="13" customHeight="1">
      <c r="B13" s="85">
        <v>2</v>
      </c>
      <c r="C13" s="90" t="s">
        <v>156</v>
      </c>
      <c r="D13" s="88">
        <f>E12+E13+E14</f>
        <v>1</v>
      </c>
      <c r="E13" s="88">
        <f>IF(F13&gt;H13,1,0)</f>
        <v>1</v>
      </c>
      <c r="F13" s="88">
        <f>IF(O8="","",O8)</f>
        <v>25</v>
      </c>
      <c r="G13" s="88" t="str">
        <f>IF(N8="","",N8)</f>
        <v>－</v>
      </c>
      <c r="H13" s="88">
        <f>IF(M8="","",M8)</f>
        <v>14</v>
      </c>
      <c r="I13" s="88">
        <f>IF(F13&lt;H13,1,0)</f>
        <v>0</v>
      </c>
      <c r="J13" s="89">
        <f>I12+I13+I14</f>
        <v>2</v>
      </c>
      <c r="K13" s="87"/>
      <c r="L13" s="88"/>
      <c r="M13" s="88"/>
      <c r="N13" s="88"/>
      <c r="O13" s="88"/>
      <c r="P13" s="88"/>
      <c r="Q13" s="89"/>
      <c r="R13" s="87">
        <f>S12+S13+S14</f>
        <v>0</v>
      </c>
      <c r="S13" s="88">
        <f>IF(T13&gt;V13,1,0)</f>
        <v>0</v>
      </c>
      <c r="T13" s="92">
        <v>17</v>
      </c>
      <c r="U13" s="88" t="str">
        <f>IF(T13="","","－")</f>
        <v>－</v>
      </c>
      <c r="V13" s="92">
        <v>25</v>
      </c>
      <c r="W13" s="88">
        <f>IF(T13&lt;V13,1,0)</f>
        <v>1</v>
      </c>
      <c r="X13" s="89">
        <f>W12+W13+W14</f>
        <v>2</v>
      </c>
      <c r="Y13" s="87">
        <f>Z12+Z13+Z14</f>
        <v>2</v>
      </c>
      <c r="Z13" s="88">
        <f>IF(AA13&gt;AC13,1,0)</f>
        <v>0</v>
      </c>
      <c r="AA13" s="92">
        <v>24</v>
      </c>
      <c r="AB13" s="88" t="str">
        <f>IF(AA13="","","－")</f>
        <v>－</v>
      </c>
      <c r="AC13" s="92">
        <v>26</v>
      </c>
      <c r="AD13" s="88">
        <f>IF(AA13&lt;AC13,1,0)</f>
        <v>1</v>
      </c>
      <c r="AE13" s="89">
        <f>AD12+AD13+AD14</f>
        <v>1</v>
      </c>
      <c r="AF13" s="87">
        <f>AG12+AG13+AG14</f>
        <v>0</v>
      </c>
      <c r="AG13" s="88">
        <f>IF(AH13&gt;AJ13,1,0)</f>
        <v>0</v>
      </c>
      <c r="AH13" s="92">
        <v>17</v>
      </c>
      <c r="AI13" s="88" t="str">
        <f>IF(AH13="","","－")</f>
        <v>－</v>
      </c>
      <c r="AJ13" s="92">
        <v>25</v>
      </c>
      <c r="AK13" s="88">
        <f>IF(AH13&lt;AJ13,1,0)</f>
        <v>1</v>
      </c>
      <c r="AL13" s="89">
        <f>AK12+AK13+AK14</f>
        <v>2</v>
      </c>
      <c r="AM13" s="126">
        <f>SUM(M12:M14,T12:T14,F12:F14,AA12:AA14,AH12:AH14)</f>
        <v>218</v>
      </c>
      <c r="AN13" s="127"/>
      <c r="AO13" s="121"/>
      <c r="AP13" s="121"/>
      <c r="AQ13" s="136"/>
    </row>
    <row r="14" spans="2:44" ht="13" customHeight="1">
      <c r="B14" s="85"/>
      <c r="C14" s="90"/>
      <c r="D14" s="88"/>
      <c r="E14" s="88">
        <f>IF(F14&gt;H14,1,0)</f>
        <v>0</v>
      </c>
      <c r="F14" s="88">
        <f>IF(O9="","",O9)</f>
        <v>20</v>
      </c>
      <c r="G14" s="88" t="str">
        <f>IF(N9="","",N9)</f>
        <v>－</v>
      </c>
      <c r="H14" s="88">
        <f>IF(M9="","",M9)</f>
        <v>25</v>
      </c>
      <c r="I14" s="88">
        <f>IF(F14&lt;H14,1,0)</f>
        <v>1</v>
      </c>
      <c r="J14" s="89"/>
      <c r="K14" s="87"/>
      <c r="L14" s="88"/>
      <c r="M14" s="88"/>
      <c r="N14" s="88"/>
      <c r="O14" s="88"/>
      <c r="P14" s="88"/>
      <c r="Q14" s="89"/>
      <c r="R14" s="87"/>
      <c r="S14" s="88">
        <f>IF(T14&gt;V14,1,0)</f>
        <v>0</v>
      </c>
      <c r="T14" s="92"/>
      <c r="U14" s="88" t="str">
        <f>IF(T14="","","－")</f>
        <v/>
      </c>
      <c r="V14" s="92"/>
      <c r="W14" s="88">
        <f>IF(T14&lt;V14,1,0)</f>
        <v>0</v>
      </c>
      <c r="X14" s="89"/>
      <c r="Y14" s="87"/>
      <c r="Z14" s="88">
        <f>IF(AA14&gt;AC14,1,0)</f>
        <v>1</v>
      </c>
      <c r="AA14" s="92">
        <v>25</v>
      </c>
      <c r="AB14" s="88" t="str">
        <f>IF(AA14="","","－")</f>
        <v>－</v>
      </c>
      <c r="AC14" s="92">
        <v>17</v>
      </c>
      <c r="AD14" s="88">
        <f>IF(AA14&lt;AC14,1,0)</f>
        <v>0</v>
      </c>
      <c r="AE14" s="89"/>
      <c r="AF14" s="87"/>
      <c r="AG14" s="88">
        <f>IF(AH14&gt;AJ14,1,0)</f>
        <v>0</v>
      </c>
      <c r="AH14" s="92"/>
      <c r="AI14" s="88" t="str">
        <f>IF(AH14="","","－")</f>
        <v/>
      </c>
      <c r="AJ14" s="92"/>
      <c r="AK14" s="88">
        <f>IF(AH14&lt;AJ14,1,0)</f>
        <v>0</v>
      </c>
      <c r="AL14" s="89"/>
      <c r="AM14" s="126">
        <f>SUM(O12:O14,V12:V14,H12:H14,AC12:AC14,AJ12:AJ14)</f>
        <v>227</v>
      </c>
      <c r="AN14" s="128"/>
      <c r="AO14" s="122"/>
      <c r="AP14" s="122"/>
      <c r="AQ14" s="136"/>
    </row>
    <row r="15" spans="2:44" ht="13" customHeight="1">
      <c r="B15" s="101"/>
      <c r="C15" s="93"/>
      <c r="D15" s="95"/>
      <c r="E15" s="95"/>
      <c r="F15" s="95"/>
      <c r="G15" s="95"/>
      <c r="H15" s="95"/>
      <c r="I15" s="95"/>
      <c r="J15" s="96"/>
      <c r="K15" s="94"/>
      <c r="L15" s="95"/>
      <c r="M15" s="95"/>
      <c r="N15" s="95"/>
      <c r="O15" s="95"/>
      <c r="P15" s="95"/>
      <c r="Q15" s="96"/>
      <c r="R15" s="94"/>
      <c r="S15" s="95"/>
      <c r="T15" s="95"/>
      <c r="U15" s="95"/>
      <c r="V15" s="95"/>
      <c r="W15" s="95"/>
      <c r="X15" s="96"/>
      <c r="Y15" s="94"/>
      <c r="Z15" s="95"/>
      <c r="AA15" s="95"/>
      <c r="AB15" s="95"/>
      <c r="AC15" s="95"/>
      <c r="AD15" s="95"/>
      <c r="AE15" s="96"/>
      <c r="AF15" s="94"/>
      <c r="AG15" s="95"/>
      <c r="AH15" s="95"/>
      <c r="AI15" s="95"/>
      <c r="AJ15" s="95"/>
      <c r="AK15" s="95"/>
      <c r="AL15" s="96"/>
      <c r="AM15" s="129">
        <f>IF(AM14&gt;0,AM13/AM14,"-")</f>
        <v>0.96035242290748901</v>
      </c>
      <c r="AN15" s="128"/>
      <c r="AO15" s="129">
        <f>IF(AP11&gt;0,AO11/AP11,"-")</f>
        <v>0.42857142857142855</v>
      </c>
      <c r="AP15" s="127"/>
      <c r="AQ15" s="137"/>
    </row>
    <row r="16" spans="2:44" ht="13" customHeight="1">
      <c r="B16" s="85"/>
      <c r="C16" s="86"/>
      <c r="D16" s="88" t="str">
        <f>IF(OR(D18&gt;=2,J18&gt;=2),IF(D18&gt;J18,"○","●"),"-")</f>
        <v>○</v>
      </c>
      <c r="E16" s="98"/>
      <c r="F16" s="98"/>
      <c r="G16" s="98"/>
      <c r="H16" s="98"/>
      <c r="I16" s="98"/>
      <c r="J16" s="99"/>
      <c r="K16" s="88" t="str">
        <f>IF(OR(K18&gt;=2,Q18&gt;=2),IF(K18&gt;Q18,"○","●"),"-")</f>
        <v>○</v>
      </c>
      <c r="L16" s="98"/>
      <c r="M16" s="98"/>
      <c r="N16" s="98"/>
      <c r="O16" s="98"/>
      <c r="P16" s="98"/>
      <c r="Q16" s="99"/>
      <c r="R16" s="100"/>
      <c r="S16" s="98"/>
      <c r="T16" s="98"/>
      <c r="U16" s="98"/>
      <c r="V16" s="98"/>
      <c r="W16" s="98"/>
      <c r="X16" s="99"/>
      <c r="Y16" s="87" t="str">
        <f>IF(OR(Y18&gt;=2,AE18&gt;=2),IF(Y18&gt;AE18,"○","●"),"-")</f>
        <v>○</v>
      </c>
      <c r="Z16" s="88"/>
      <c r="AA16" s="88"/>
      <c r="AB16" s="88"/>
      <c r="AC16" s="88"/>
      <c r="AD16" s="88"/>
      <c r="AE16" s="89"/>
      <c r="AF16" s="87" t="str">
        <f>IF(OR(AF18&gt;=2,AL18&gt;=2),IF(AF18&gt;AL18,"○","●"),"-")</f>
        <v>○</v>
      </c>
      <c r="AG16" s="88"/>
      <c r="AH16" s="88"/>
      <c r="AI16" s="88"/>
      <c r="AJ16" s="88"/>
      <c r="AK16" s="88"/>
      <c r="AL16" s="89"/>
      <c r="AM16" s="119">
        <f>COUNTIF(D16:AL16,"○")</f>
        <v>4</v>
      </c>
      <c r="AN16" s="119">
        <f>COUNTIF(D16:AL16,"●")</f>
        <v>0</v>
      </c>
      <c r="AO16" s="119">
        <f>D18+K18+R18+Y18+AF18</f>
        <v>8</v>
      </c>
      <c r="AP16" s="119">
        <f>J18+Q18+X18+AE18+AL18</f>
        <v>0</v>
      </c>
      <c r="AQ16" s="135">
        <v>1</v>
      </c>
    </row>
    <row r="17" spans="2:43" ht="13" customHeight="1">
      <c r="B17" s="85"/>
      <c r="C17" s="90"/>
      <c r="D17" s="91"/>
      <c r="E17" s="88">
        <f>IF(F17&gt;H17,1,0)</f>
        <v>1</v>
      </c>
      <c r="F17" s="88">
        <f>IF(V7="","",V7)</f>
        <v>25</v>
      </c>
      <c r="G17" s="88" t="str">
        <f>IF(U7="","",U7)</f>
        <v>－</v>
      </c>
      <c r="H17" s="88">
        <f>IF(T7="","",T7)</f>
        <v>21</v>
      </c>
      <c r="I17" s="88">
        <f>IF(F17&lt;H17,1,0)</f>
        <v>0</v>
      </c>
      <c r="J17" s="89"/>
      <c r="K17" s="91"/>
      <c r="L17" s="88">
        <f>IF(M17&gt;O17,1,0)</f>
        <v>1</v>
      </c>
      <c r="M17" s="88">
        <f>IF(V12="","",V12)</f>
        <v>25</v>
      </c>
      <c r="N17" s="88" t="str">
        <f>IF(U12="","",U12)</f>
        <v>－</v>
      </c>
      <c r="O17" s="88">
        <f>IF(T12="","",T12)</f>
        <v>23</v>
      </c>
      <c r="P17" s="88">
        <f>IF(M17&lt;O17,1,0)</f>
        <v>0</v>
      </c>
      <c r="Q17" s="89"/>
      <c r="R17" s="87"/>
      <c r="S17" s="88"/>
      <c r="T17" s="88"/>
      <c r="U17" s="88"/>
      <c r="V17" s="88"/>
      <c r="W17" s="88"/>
      <c r="X17" s="89"/>
      <c r="Y17" s="91"/>
      <c r="Z17" s="88">
        <f>IF(AA17&gt;AC17,1,0)</f>
        <v>1</v>
      </c>
      <c r="AA17" s="92">
        <v>25</v>
      </c>
      <c r="AB17" s="88" t="str">
        <f>IF(AA17="","","－")</f>
        <v>－</v>
      </c>
      <c r="AC17" s="92">
        <v>16</v>
      </c>
      <c r="AD17" s="88">
        <f>IF(AA17&lt;AC17,1,0)</f>
        <v>0</v>
      </c>
      <c r="AE17" s="89"/>
      <c r="AF17" s="91"/>
      <c r="AG17" s="88">
        <f>IF(AH17&gt;AJ17,1,0)</f>
        <v>1</v>
      </c>
      <c r="AH17" s="92">
        <v>25</v>
      </c>
      <c r="AI17" s="88" t="str">
        <f>IF(AH17="","","－")</f>
        <v>－</v>
      </c>
      <c r="AJ17" s="92">
        <v>18</v>
      </c>
      <c r="AK17" s="88">
        <f>IF(AH17&lt;AJ17,1,0)</f>
        <v>0</v>
      </c>
      <c r="AL17" s="89"/>
      <c r="AM17" s="120"/>
      <c r="AN17" s="120"/>
      <c r="AO17" s="121"/>
      <c r="AP17" s="121"/>
      <c r="AQ17" s="136"/>
    </row>
    <row r="18" spans="2:43" ht="13" customHeight="1">
      <c r="B18" s="85">
        <v>3</v>
      </c>
      <c r="C18" s="90" t="s">
        <v>158</v>
      </c>
      <c r="D18" s="88">
        <f>E17+E18+E19</f>
        <v>2</v>
      </c>
      <c r="E18" s="88">
        <f>IF(F18&gt;H18,1,0)</f>
        <v>1</v>
      </c>
      <c r="F18" s="88">
        <f>IF(V8="","",V8)</f>
        <v>25</v>
      </c>
      <c r="G18" s="88" t="str">
        <f>IF(U8="","",U8)</f>
        <v>－</v>
      </c>
      <c r="H18" s="88">
        <f>IF(T8="","",T8)</f>
        <v>19</v>
      </c>
      <c r="I18" s="88">
        <f>IF(F18&lt;H18,1,0)</f>
        <v>0</v>
      </c>
      <c r="J18" s="89">
        <f>I17+I18+I19</f>
        <v>0</v>
      </c>
      <c r="K18" s="88">
        <f>L17+L18+L19</f>
        <v>2</v>
      </c>
      <c r="L18" s="88">
        <f>IF(M18&gt;O18,1,0)</f>
        <v>1</v>
      </c>
      <c r="M18" s="88">
        <f>IF(V13="","",V13)</f>
        <v>25</v>
      </c>
      <c r="N18" s="88" t="str">
        <f>IF(U13="","",U13)</f>
        <v>－</v>
      </c>
      <c r="O18" s="88">
        <f>IF(T13="","",T13)</f>
        <v>17</v>
      </c>
      <c r="P18" s="88">
        <f>IF(M18&lt;O18,1,0)</f>
        <v>0</v>
      </c>
      <c r="Q18" s="89">
        <f>P17+P18+P19</f>
        <v>0</v>
      </c>
      <c r="R18" s="87"/>
      <c r="S18" s="88"/>
      <c r="T18" s="88"/>
      <c r="U18" s="88"/>
      <c r="V18" s="88"/>
      <c r="W18" s="88"/>
      <c r="X18" s="89"/>
      <c r="Y18" s="87">
        <f>Z17+Z18+Z19</f>
        <v>2</v>
      </c>
      <c r="Z18" s="88">
        <f>IF(AA18&gt;AC18,1,0)</f>
        <v>1</v>
      </c>
      <c r="AA18" s="92">
        <v>25</v>
      </c>
      <c r="AB18" s="88" t="str">
        <f>IF(AA18="","","－")</f>
        <v>－</v>
      </c>
      <c r="AC18" s="92">
        <v>22</v>
      </c>
      <c r="AD18" s="88">
        <f>IF(AA18&lt;AC18,1,0)</f>
        <v>0</v>
      </c>
      <c r="AE18" s="89">
        <f>AD17+AD18+AD19</f>
        <v>0</v>
      </c>
      <c r="AF18" s="87">
        <f>AG17+AG18+AG19</f>
        <v>2</v>
      </c>
      <c r="AG18" s="88">
        <f>IF(AH18&gt;AJ18,1,0)</f>
        <v>1</v>
      </c>
      <c r="AH18" s="92">
        <v>25</v>
      </c>
      <c r="AI18" s="88" t="str">
        <f>IF(AH18="","","－")</f>
        <v>－</v>
      </c>
      <c r="AJ18" s="92">
        <v>17</v>
      </c>
      <c r="AK18" s="88">
        <f>IF(AH18&lt;AJ18,1,0)</f>
        <v>0</v>
      </c>
      <c r="AL18" s="89">
        <f>AK17+AK18+AK19</f>
        <v>0</v>
      </c>
      <c r="AM18" s="126">
        <f>SUM(M17:M19,T17:T19,F17:F19,AA17:AA19,AH17:AH19)</f>
        <v>200</v>
      </c>
      <c r="AN18" s="127"/>
      <c r="AO18" s="121"/>
      <c r="AP18" s="121"/>
      <c r="AQ18" s="136"/>
    </row>
    <row r="19" spans="2:43" ht="13" customHeight="1">
      <c r="B19" s="85"/>
      <c r="C19" s="90"/>
      <c r="D19" s="88"/>
      <c r="E19" s="88">
        <f>IF(F19&gt;H19,1,0)</f>
        <v>0</v>
      </c>
      <c r="F19" s="88" t="str">
        <f>IF(V9="","",V9)</f>
        <v/>
      </c>
      <c r="G19" s="88" t="str">
        <f>IF(U9="","",U9)</f>
        <v/>
      </c>
      <c r="H19" s="88" t="str">
        <f>IF(T9="","",T9)</f>
        <v/>
      </c>
      <c r="I19" s="88">
        <f>IF(F19&lt;H19,1,0)</f>
        <v>0</v>
      </c>
      <c r="J19" s="89"/>
      <c r="K19" s="88"/>
      <c r="L19" s="88">
        <f>IF(M19&gt;O19,1,0)</f>
        <v>0</v>
      </c>
      <c r="M19" s="88" t="str">
        <f>IF(V14="","",V14)</f>
        <v/>
      </c>
      <c r="N19" s="88" t="str">
        <f>IF(U14="","",U14)</f>
        <v/>
      </c>
      <c r="O19" s="88" t="str">
        <f>IF(T14="","",T14)</f>
        <v/>
      </c>
      <c r="P19" s="88">
        <f>IF(M19&lt;O19,1,0)</f>
        <v>0</v>
      </c>
      <c r="Q19" s="89"/>
      <c r="R19" s="87"/>
      <c r="S19" s="88"/>
      <c r="T19" s="88"/>
      <c r="U19" s="88"/>
      <c r="V19" s="88"/>
      <c r="W19" s="88"/>
      <c r="X19" s="89"/>
      <c r="Y19" s="87"/>
      <c r="Z19" s="88">
        <f>IF(AA19&gt;AC19,1,0)</f>
        <v>0</v>
      </c>
      <c r="AA19" s="92"/>
      <c r="AB19" s="88" t="str">
        <f>IF(AA19="","","－")</f>
        <v/>
      </c>
      <c r="AC19" s="92"/>
      <c r="AD19" s="88">
        <f>IF(AA19&lt;AC19,1,0)</f>
        <v>0</v>
      </c>
      <c r="AE19" s="89"/>
      <c r="AF19" s="87"/>
      <c r="AG19" s="88">
        <f>IF(AH19&gt;AJ19,1,0)</f>
        <v>0</v>
      </c>
      <c r="AH19" s="92"/>
      <c r="AI19" s="88" t="str">
        <f>IF(AH19="","","－")</f>
        <v/>
      </c>
      <c r="AJ19" s="92"/>
      <c r="AK19" s="88">
        <f>IF(AH19&lt;AJ19,1,0)</f>
        <v>0</v>
      </c>
      <c r="AL19" s="89"/>
      <c r="AM19" s="126">
        <f>SUM(O17:O19,V17:V19,H17:H19,AC17:AC19,AJ17:AJ19)</f>
        <v>153</v>
      </c>
      <c r="AN19" s="128"/>
      <c r="AO19" s="122"/>
      <c r="AP19" s="122"/>
      <c r="AQ19" s="136"/>
    </row>
    <row r="20" spans="2:43" ht="13" customHeight="1">
      <c r="B20" s="85"/>
      <c r="C20" s="93"/>
      <c r="D20" s="95"/>
      <c r="E20" s="95"/>
      <c r="F20" s="95"/>
      <c r="G20" s="95"/>
      <c r="H20" s="95"/>
      <c r="I20" s="95"/>
      <c r="J20" s="96"/>
      <c r="K20" s="95"/>
      <c r="L20" s="95"/>
      <c r="M20" s="95"/>
      <c r="N20" s="95"/>
      <c r="O20" s="95"/>
      <c r="P20" s="95"/>
      <c r="Q20" s="96"/>
      <c r="R20" s="94"/>
      <c r="S20" s="95"/>
      <c r="T20" s="95"/>
      <c r="U20" s="95"/>
      <c r="V20" s="95"/>
      <c r="W20" s="95"/>
      <c r="X20" s="96"/>
      <c r="Y20" s="94"/>
      <c r="Z20" s="95"/>
      <c r="AA20" s="95"/>
      <c r="AB20" s="95"/>
      <c r="AC20" s="95"/>
      <c r="AD20" s="95"/>
      <c r="AE20" s="96"/>
      <c r="AF20" s="94"/>
      <c r="AG20" s="95"/>
      <c r="AH20" s="95"/>
      <c r="AI20" s="95"/>
      <c r="AJ20" s="95"/>
      <c r="AK20" s="95"/>
      <c r="AL20" s="96"/>
      <c r="AM20" s="129">
        <f>IF(AM19&gt;0,AM18/AM19,"-")</f>
        <v>1.3071895424836601</v>
      </c>
      <c r="AN20" s="128"/>
      <c r="AO20" s="129" t="str">
        <f>IF(AP16&gt;0,AO16/AP16,"-")</f>
        <v>-</v>
      </c>
      <c r="AP20" s="127"/>
      <c r="AQ20" s="137"/>
    </row>
    <row r="21" spans="2:43" ht="13" customHeight="1">
      <c r="B21" s="97"/>
      <c r="C21" s="86"/>
      <c r="D21" s="88" t="str">
        <f>IF(OR(D23&gt;=2,J23&gt;=2),IF(D23&gt;J23,"○","●"),"-")</f>
        <v>●</v>
      </c>
      <c r="E21" s="98"/>
      <c r="F21" s="98"/>
      <c r="G21" s="98"/>
      <c r="H21" s="98"/>
      <c r="I21" s="98"/>
      <c r="J21" s="99"/>
      <c r="K21" s="88" t="str">
        <f>IF(OR(K23&gt;=2,Q23&gt;=2),IF(K23&gt;Q23,"○","●"),"-")</f>
        <v>●</v>
      </c>
      <c r="L21" s="98"/>
      <c r="M21" s="98"/>
      <c r="N21" s="98"/>
      <c r="O21" s="98"/>
      <c r="P21" s="98"/>
      <c r="Q21" s="99"/>
      <c r="R21" s="88" t="str">
        <f>IF(OR(R23&gt;=2,X23&gt;=2),IF(R23&gt;X23,"○","●"),"-")</f>
        <v>●</v>
      </c>
      <c r="S21" s="98"/>
      <c r="T21" s="98"/>
      <c r="U21" s="98"/>
      <c r="V21" s="98"/>
      <c r="W21" s="98"/>
      <c r="X21" s="99"/>
      <c r="Y21" s="100"/>
      <c r="Z21" s="98"/>
      <c r="AA21" s="98"/>
      <c r="AB21" s="98"/>
      <c r="AC21" s="98"/>
      <c r="AD21" s="98"/>
      <c r="AE21" s="99"/>
      <c r="AF21" s="87" t="str">
        <f>IF(OR(AF23&gt;=2,AL23&gt;=2),IF(AF23&gt;AL23,"○","●"),"-")</f>
        <v>●</v>
      </c>
      <c r="AG21" s="88"/>
      <c r="AH21" s="88"/>
      <c r="AI21" s="88"/>
      <c r="AJ21" s="88"/>
      <c r="AK21" s="88"/>
      <c r="AL21" s="89"/>
      <c r="AM21" s="119">
        <f>COUNTIF(D21:AL21,"○")</f>
        <v>0</v>
      </c>
      <c r="AN21" s="119">
        <f>COUNTIF(D21:AL21,"●")</f>
        <v>4</v>
      </c>
      <c r="AO21" s="119">
        <f>D23+K23+R23+Y23+AF23</f>
        <v>2</v>
      </c>
      <c r="AP21" s="119">
        <f>J23+Q23+X23+AE23+AL23</f>
        <v>8</v>
      </c>
      <c r="AQ21" s="135">
        <v>5</v>
      </c>
    </row>
    <row r="22" spans="2:43" ht="13" customHeight="1">
      <c r="B22" s="85"/>
      <c r="C22" s="90"/>
      <c r="D22" s="102"/>
      <c r="E22" s="88">
        <f>IF(F22&gt;H22,1,0)</f>
        <v>0</v>
      </c>
      <c r="F22" s="88">
        <f>IF(AC7="","",AC7)</f>
        <v>18</v>
      </c>
      <c r="G22" s="88" t="str">
        <f>IF(AB7="","",AB7)</f>
        <v>－</v>
      </c>
      <c r="H22" s="88">
        <f>IF(AA7="","",AA7)</f>
        <v>25</v>
      </c>
      <c r="I22" s="88">
        <f>IF(F22&lt;H22,1,0)</f>
        <v>1</v>
      </c>
      <c r="J22" s="89"/>
      <c r="K22" s="91"/>
      <c r="L22" s="88">
        <f>IF(M22&gt;O22,1,0)</f>
        <v>0</v>
      </c>
      <c r="M22" s="88">
        <f>IF(AC12="","",AC12)</f>
        <v>20</v>
      </c>
      <c r="N22" s="88" t="str">
        <f>IF(AB12="","",AB12)</f>
        <v>－</v>
      </c>
      <c r="O22" s="88">
        <f>IF(AA12="","",AA12)</f>
        <v>25</v>
      </c>
      <c r="P22" s="88">
        <f>IF(M22&lt;O22,1,0)</f>
        <v>1</v>
      </c>
      <c r="Q22" s="89"/>
      <c r="R22" s="91"/>
      <c r="S22" s="88">
        <f>IF(T22&gt;V22,1,0)</f>
        <v>0</v>
      </c>
      <c r="T22" s="88">
        <f>IF(AC17="","",AC17)</f>
        <v>16</v>
      </c>
      <c r="U22" s="88" t="str">
        <f>IF(AB17="","",AB17)</f>
        <v>－</v>
      </c>
      <c r="V22" s="88">
        <f>IF(AA17="","",AA17)</f>
        <v>25</v>
      </c>
      <c r="W22" s="88">
        <f>IF(T22&lt;V22,1,0)</f>
        <v>1</v>
      </c>
      <c r="X22" s="89"/>
      <c r="Y22" s="87"/>
      <c r="Z22" s="88"/>
      <c r="AA22" s="88"/>
      <c r="AB22" s="88"/>
      <c r="AC22" s="88"/>
      <c r="AD22" s="88"/>
      <c r="AE22" s="89"/>
      <c r="AF22" s="91"/>
      <c r="AG22" s="88">
        <f>IF(AH22&gt;AJ22,1,0)</f>
        <v>1</v>
      </c>
      <c r="AH22" s="92">
        <v>25</v>
      </c>
      <c r="AI22" s="88" t="str">
        <f>IF(AH22="","","－")</f>
        <v>－</v>
      </c>
      <c r="AJ22" s="92">
        <v>15</v>
      </c>
      <c r="AK22" s="88">
        <f>IF(AH22&lt;AJ22,1,0)</f>
        <v>0</v>
      </c>
      <c r="AL22" s="89"/>
      <c r="AM22" s="120"/>
      <c r="AN22" s="120"/>
      <c r="AO22" s="121"/>
      <c r="AP22" s="121"/>
      <c r="AQ22" s="136"/>
    </row>
    <row r="23" spans="2:43" ht="13" customHeight="1">
      <c r="B23" s="85">
        <v>4</v>
      </c>
      <c r="C23" s="90" t="s">
        <v>160</v>
      </c>
      <c r="D23" s="88">
        <f>E22+E23+E24</f>
        <v>0</v>
      </c>
      <c r="E23" s="88">
        <f>IF(F23&gt;H23,1,0)</f>
        <v>0</v>
      </c>
      <c r="F23" s="88">
        <f>IF(AC8="","",AC8)</f>
        <v>19</v>
      </c>
      <c r="G23" s="88" t="str">
        <f>IF(AB8="","",AB8)</f>
        <v>－</v>
      </c>
      <c r="H23" s="88">
        <f>IF(AA8="","",AA8)</f>
        <v>25</v>
      </c>
      <c r="I23" s="88">
        <f>IF(F23&lt;H23,1,0)</f>
        <v>1</v>
      </c>
      <c r="J23" s="89">
        <f>I22+I23+I24</f>
        <v>2</v>
      </c>
      <c r="K23" s="88">
        <f>L22+L23+L24</f>
        <v>1</v>
      </c>
      <c r="L23" s="88">
        <f>IF(M23&gt;O23,1,0)</f>
        <v>1</v>
      </c>
      <c r="M23" s="88">
        <f>IF(AC13="","",AC13)</f>
        <v>26</v>
      </c>
      <c r="N23" s="88" t="str">
        <f>IF(AB13="","",AB13)</f>
        <v>－</v>
      </c>
      <c r="O23" s="88">
        <f>IF(AA13="","",AA13)</f>
        <v>24</v>
      </c>
      <c r="P23" s="88">
        <f>IF(M23&lt;O23,1,0)</f>
        <v>0</v>
      </c>
      <c r="Q23" s="89">
        <f>P22+P23+P24</f>
        <v>2</v>
      </c>
      <c r="R23" s="88">
        <f>S22+S23+S24</f>
        <v>0</v>
      </c>
      <c r="S23" s="88">
        <f>IF(T23&gt;V23,1,0)</f>
        <v>0</v>
      </c>
      <c r="T23" s="88">
        <f>IF(AC18="","",AC18)</f>
        <v>22</v>
      </c>
      <c r="U23" s="88" t="str">
        <f>IF(AB18="","",AB18)</f>
        <v>－</v>
      </c>
      <c r="V23" s="88">
        <f>IF(AA18="","",AA18)</f>
        <v>25</v>
      </c>
      <c r="W23" s="88">
        <f>IF(T23&lt;V23,1,0)</f>
        <v>1</v>
      </c>
      <c r="X23" s="89">
        <f>W22+W23+W24</f>
        <v>2</v>
      </c>
      <c r="Y23" s="87"/>
      <c r="Z23" s="88"/>
      <c r="AA23" s="88"/>
      <c r="AB23" s="88"/>
      <c r="AC23" s="88"/>
      <c r="AD23" s="88"/>
      <c r="AE23" s="89"/>
      <c r="AF23" s="87">
        <f>AG22+AG23+AG24</f>
        <v>1</v>
      </c>
      <c r="AG23" s="88">
        <f>IF(AH23&gt;AJ23,1,0)</f>
        <v>0</v>
      </c>
      <c r="AH23" s="92">
        <v>20</v>
      </c>
      <c r="AI23" s="88" t="str">
        <f>IF(AH23="","","－")</f>
        <v>－</v>
      </c>
      <c r="AJ23" s="92">
        <v>25</v>
      </c>
      <c r="AK23" s="88">
        <f>IF(AH23&lt;AJ23,1,0)</f>
        <v>1</v>
      </c>
      <c r="AL23" s="89">
        <f>AK22+AK23+AK24</f>
        <v>2</v>
      </c>
      <c r="AM23" s="126">
        <f>SUM(M22:M24,T22:T24,F22:F24,AA22:AA24,AH22:AH24)</f>
        <v>205</v>
      </c>
      <c r="AN23" s="127"/>
      <c r="AO23" s="121"/>
      <c r="AP23" s="121"/>
      <c r="AQ23" s="136"/>
    </row>
    <row r="24" spans="2:43" ht="13" customHeight="1">
      <c r="B24" s="85"/>
      <c r="C24" s="90"/>
      <c r="D24" s="88"/>
      <c r="E24" s="88">
        <f>IF(F24&gt;H24,1,0)</f>
        <v>0</v>
      </c>
      <c r="F24" s="88" t="str">
        <f>IF(AC9="","",AC9)</f>
        <v/>
      </c>
      <c r="G24" s="88" t="str">
        <f>IF(AB9="","",AB9)</f>
        <v/>
      </c>
      <c r="H24" s="88" t="str">
        <f>IF(AA9="","",AA9)</f>
        <v/>
      </c>
      <c r="I24" s="88">
        <f>IF(F24&lt;H24,1,0)</f>
        <v>0</v>
      </c>
      <c r="J24" s="89"/>
      <c r="K24" s="88"/>
      <c r="L24" s="88">
        <f>IF(M24&gt;O24,1,0)</f>
        <v>0</v>
      </c>
      <c r="M24" s="88">
        <f>IF(AC14="","",AC14)</f>
        <v>17</v>
      </c>
      <c r="N24" s="88" t="str">
        <f>IF(AB14="","",AB14)</f>
        <v>－</v>
      </c>
      <c r="O24" s="88">
        <f>IF(AA14="","",AA14)</f>
        <v>25</v>
      </c>
      <c r="P24" s="88">
        <f>IF(M24&lt;O24,1,0)</f>
        <v>1</v>
      </c>
      <c r="Q24" s="89"/>
      <c r="R24" s="88"/>
      <c r="S24" s="88">
        <f>IF(T24&gt;V24,1,0)</f>
        <v>0</v>
      </c>
      <c r="T24" s="88" t="str">
        <f>IF(AC19="","",AC19)</f>
        <v/>
      </c>
      <c r="U24" s="88" t="str">
        <f>IF(AB19="","",AB19)</f>
        <v/>
      </c>
      <c r="V24" s="88" t="str">
        <f>IF(AA19="","",AA19)</f>
        <v/>
      </c>
      <c r="W24" s="88">
        <f>IF(T24&lt;V24,1,0)</f>
        <v>0</v>
      </c>
      <c r="X24" s="89"/>
      <c r="Y24" s="87"/>
      <c r="Z24" s="88"/>
      <c r="AA24" s="88"/>
      <c r="AB24" s="88"/>
      <c r="AC24" s="88"/>
      <c r="AD24" s="88"/>
      <c r="AE24" s="89"/>
      <c r="AF24" s="87"/>
      <c r="AG24" s="88">
        <f>IF(AH24&gt;AJ24,1,0)</f>
        <v>0</v>
      </c>
      <c r="AH24" s="92">
        <v>22</v>
      </c>
      <c r="AI24" s="88" t="str">
        <f>IF(AH24="","","－")</f>
        <v>－</v>
      </c>
      <c r="AJ24" s="92">
        <v>25</v>
      </c>
      <c r="AK24" s="88">
        <f>IF(AH24&lt;AJ24,1,0)</f>
        <v>1</v>
      </c>
      <c r="AL24" s="89"/>
      <c r="AM24" s="126">
        <f>SUM(O22:O24,V22:V24,H22:H24,AC22:AC24,AJ22:AJ24)</f>
        <v>239</v>
      </c>
      <c r="AN24" s="128"/>
      <c r="AO24" s="122"/>
      <c r="AP24" s="122"/>
      <c r="AQ24" s="136"/>
    </row>
    <row r="25" spans="2:43" ht="13" customHeight="1">
      <c r="B25" s="101"/>
      <c r="C25" s="93"/>
      <c r="D25" s="95"/>
      <c r="E25" s="95"/>
      <c r="F25" s="95"/>
      <c r="G25" s="95"/>
      <c r="H25" s="95"/>
      <c r="I25" s="95"/>
      <c r="J25" s="96"/>
      <c r="K25" s="95"/>
      <c r="L25" s="95"/>
      <c r="M25" s="95"/>
      <c r="N25" s="95"/>
      <c r="O25" s="95"/>
      <c r="P25" s="95"/>
      <c r="Q25" s="96"/>
      <c r="R25" s="95"/>
      <c r="S25" s="95"/>
      <c r="T25" s="95"/>
      <c r="U25" s="95"/>
      <c r="V25" s="95"/>
      <c r="W25" s="95"/>
      <c r="X25" s="96"/>
      <c r="Y25" s="94"/>
      <c r="Z25" s="95"/>
      <c r="AA25" s="95"/>
      <c r="AB25" s="95"/>
      <c r="AC25" s="95"/>
      <c r="AD25" s="95"/>
      <c r="AE25" s="96"/>
      <c r="AF25" s="94"/>
      <c r="AG25" s="95"/>
      <c r="AH25" s="95"/>
      <c r="AI25" s="95"/>
      <c r="AJ25" s="95"/>
      <c r="AK25" s="95"/>
      <c r="AL25" s="96"/>
      <c r="AM25" s="129">
        <f>IF(AM24&gt;0,AM23/AM24,"-")</f>
        <v>0.85774058577405854</v>
      </c>
      <c r="AN25" s="128"/>
      <c r="AO25" s="129">
        <f>IF(AP21&gt;0,AO21/AP21,"-")</f>
        <v>0.25</v>
      </c>
      <c r="AP25" s="127"/>
      <c r="AQ25" s="137"/>
    </row>
    <row r="26" spans="2:43" ht="13" customHeight="1">
      <c r="B26" s="103"/>
      <c r="C26" s="86"/>
      <c r="D26" s="88" t="str">
        <f>IF(OR(D28&gt;=2,J28&gt;=2),IF(D28&gt;J28,"○","●"),"-")</f>
        <v>○</v>
      </c>
      <c r="E26" s="98"/>
      <c r="F26" s="98"/>
      <c r="G26" s="98"/>
      <c r="H26" s="98"/>
      <c r="I26" s="98"/>
      <c r="J26" s="99"/>
      <c r="K26" s="88" t="str">
        <f>IF(OR(K28&gt;=2,Q28&gt;=2),IF(K28&gt;Q28,"○","●"),"-")</f>
        <v>○</v>
      </c>
      <c r="L26" s="98"/>
      <c r="M26" s="98"/>
      <c r="N26" s="98"/>
      <c r="O26" s="98"/>
      <c r="P26" s="98"/>
      <c r="Q26" s="99"/>
      <c r="R26" s="88" t="str">
        <f>IF(OR(R28&gt;=2,X28&gt;=2),IF(R28&gt;X28,"○","●"),"-")</f>
        <v>●</v>
      </c>
      <c r="S26" s="98"/>
      <c r="T26" s="98"/>
      <c r="U26" s="98"/>
      <c r="V26" s="98"/>
      <c r="W26" s="98"/>
      <c r="X26" s="99"/>
      <c r="Y26" s="88" t="str">
        <f>IF(OR(Y28&gt;=2,AE28&gt;=2),IF(Y28&gt;AE28,"○","●"),"-")</f>
        <v>○</v>
      </c>
      <c r="Z26" s="98"/>
      <c r="AA26" s="98"/>
      <c r="AB26" s="98"/>
      <c r="AC26" s="98"/>
      <c r="AD26" s="98"/>
      <c r="AE26" s="99"/>
      <c r="AF26" s="100"/>
      <c r="AG26" s="98"/>
      <c r="AH26" s="98"/>
      <c r="AI26" s="98"/>
      <c r="AJ26" s="98"/>
      <c r="AK26" s="98"/>
      <c r="AL26" s="99"/>
      <c r="AM26" s="119">
        <f>COUNTIF(D26:AL26,"○")</f>
        <v>3</v>
      </c>
      <c r="AN26" s="119">
        <f>COUNTIF(D26:AL26,"●")</f>
        <v>1</v>
      </c>
      <c r="AO26" s="119">
        <f>D28+K28+R28+Y28+AF28</f>
        <v>6</v>
      </c>
      <c r="AP26" s="119">
        <f>J28+Q28+X28+AE28+AL28</f>
        <v>4</v>
      </c>
      <c r="AQ26" s="135">
        <v>2</v>
      </c>
    </row>
    <row r="27" spans="2:43" ht="13" customHeight="1">
      <c r="B27" s="104"/>
      <c r="C27" s="90"/>
      <c r="D27" s="102"/>
      <c r="E27" s="88">
        <f>IF(F27&gt;H27,1,0)</f>
        <v>1</v>
      </c>
      <c r="F27" s="88">
        <f>IF(AJ7="","",AJ7)</f>
        <v>25</v>
      </c>
      <c r="G27" s="88" t="str">
        <f>IF(AI7="","",AI7)</f>
        <v>－</v>
      </c>
      <c r="H27" s="88">
        <f>IF(AH7="","",AH7)</f>
        <v>23</v>
      </c>
      <c r="I27" s="88">
        <f>IF(F27&lt;H27,1,0)</f>
        <v>0</v>
      </c>
      <c r="J27" s="89"/>
      <c r="K27" s="102"/>
      <c r="L27" s="88">
        <f>IF(M27&gt;O27,1,0)</f>
        <v>1</v>
      </c>
      <c r="M27" s="88">
        <f>IF(AJ12="","",AJ12)</f>
        <v>25</v>
      </c>
      <c r="N27" s="88" t="str">
        <f>IF(AI12="","",AI12)</f>
        <v>－</v>
      </c>
      <c r="O27" s="88">
        <f>IF(AH12="","",AH12)</f>
        <v>22</v>
      </c>
      <c r="P27" s="88">
        <f>IF(M27&lt;O27,1,0)</f>
        <v>0</v>
      </c>
      <c r="Q27" s="89"/>
      <c r="R27" s="91"/>
      <c r="S27" s="88">
        <f>IF(T27&gt;V27,1,0)</f>
        <v>0</v>
      </c>
      <c r="T27" s="88">
        <f>IF(AJ17="","",AJ17)</f>
        <v>18</v>
      </c>
      <c r="U27" s="88" t="str">
        <f>IF(AI17="","",AI17)</f>
        <v>－</v>
      </c>
      <c r="V27" s="88">
        <f>IF(AH17="","",AH17)</f>
        <v>25</v>
      </c>
      <c r="W27" s="88">
        <f>IF(T27&lt;V27,1,0)</f>
        <v>1</v>
      </c>
      <c r="X27" s="89"/>
      <c r="Y27" s="91"/>
      <c r="Z27" s="88">
        <f>IF(AA27&gt;AC27,1,0)</f>
        <v>0</v>
      </c>
      <c r="AA27" s="88">
        <f>IF(AJ22="","",AJ22)</f>
        <v>15</v>
      </c>
      <c r="AB27" s="88" t="str">
        <f>IF(AI22="","",AI22)</f>
        <v>－</v>
      </c>
      <c r="AC27" s="88">
        <f>IF(AH22="","",AH22)</f>
        <v>25</v>
      </c>
      <c r="AD27" s="88">
        <f>IF(AA27&lt;AC27,1,0)</f>
        <v>1</v>
      </c>
      <c r="AE27" s="89"/>
      <c r="AF27" s="87"/>
      <c r="AG27" s="88"/>
      <c r="AH27" s="88"/>
      <c r="AI27" s="88"/>
      <c r="AJ27" s="88"/>
      <c r="AK27" s="88"/>
      <c r="AL27" s="89"/>
      <c r="AM27" s="120"/>
      <c r="AN27" s="120"/>
      <c r="AO27" s="121"/>
      <c r="AP27" s="121"/>
      <c r="AQ27" s="136"/>
    </row>
    <row r="28" spans="2:43" ht="13" customHeight="1">
      <c r="B28" s="104">
        <v>5</v>
      </c>
      <c r="C28" s="90" t="s">
        <v>162</v>
      </c>
      <c r="D28" s="88">
        <f>E27+E28+E29</f>
        <v>2</v>
      </c>
      <c r="E28" s="88">
        <f>IF(F28&gt;H28,1,0)</f>
        <v>0</v>
      </c>
      <c r="F28" s="88">
        <f>IF(AJ8="","",AJ8)</f>
        <v>17</v>
      </c>
      <c r="G28" s="88" t="str">
        <f>IF(AI8="","",AI8)</f>
        <v>－</v>
      </c>
      <c r="H28" s="88">
        <f>IF(AH8="","",AH8)</f>
        <v>25</v>
      </c>
      <c r="I28" s="88">
        <f>IF(F28&lt;H28,1,0)</f>
        <v>1</v>
      </c>
      <c r="J28" s="89">
        <f>I27+I28+I29</f>
        <v>1</v>
      </c>
      <c r="K28" s="88">
        <f>L27+L28+L29</f>
        <v>2</v>
      </c>
      <c r="L28" s="88">
        <f>IF(M28&gt;O28,1,0)</f>
        <v>1</v>
      </c>
      <c r="M28" s="88">
        <f>IF(AJ13="","",AJ13)</f>
        <v>25</v>
      </c>
      <c r="N28" s="88" t="str">
        <f>IF(AI13="","",AI13)</f>
        <v>－</v>
      </c>
      <c r="O28" s="88">
        <f>IF(AH13="","",AH13)</f>
        <v>17</v>
      </c>
      <c r="P28" s="88">
        <f>IF(M28&lt;O28,1,0)</f>
        <v>0</v>
      </c>
      <c r="Q28" s="89">
        <f>P27+P28+P29</f>
        <v>0</v>
      </c>
      <c r="R28" s="88">
        <f>S27+S28+S29</f>
        <v>0</v>
      </c>
      <c r="S28" s="88">
        <f>IF(T28&gt;V28,1,0)</f>
        <v>0</v>
      </c>
      <c r="T28" s="88">
        <f>IF(AJ18="","",AJ18)</f>
        <v>17</v>
      </c>
      <c r="U28" s="88" t="str">
        <f>IF(AI18="","",AI18)</f>
        <v>－</v>
      </c>
      <c r="V28" s="88">
        <f>IF(AH18="","",AH18)</f>
        <v>25</v>
      </c>
      <c r="W28" s="88">
        <f>IF(T28&lt;V28,1,0)</f>
        <v>1</v>
      </c>
      <c r="X28" s="89">
        <f>W27+W28+W29</f>
        <v>2</v>
      </c>
      <c r="Y28" s="88">
        <f>Z27+Z28+Z29</f>
        <v>2</v>
      </c>
      <c r="Z28" s="88">
        <f>IF(AA28&gt;AC28,1,0)</f>
        <v>1</v>
      </c>
      <c r="AA28" s="88">
        <f>IF(AJ23="","",AJ23)</f>
        <v>25</v>
      </c>
      <c r="AB28" s="88" t="str">
        <f>IF(AI23="","",AI23)</f>
        <v>－</v>
      </c>
      <c r="AC28" s="88">
        <f>IF(AH23="","",AH23)</f>
        <v>20</v>
      </c>
      <c r="AD28" s="88">
        <f>IF(AA28&lt;AC28,1,0)</f>
        <v>0</v>
      </c>
      <c r="AE28" s="89">
        <f>AD27+AD28+AD29</f>
        <v>1</v>
      </c>
      <c r="AF28" s="87"/>
      <c r="AG28" s="88"/>
      <c r="AH28" s="88"/>
      <c r="AI28" s="88"/>
      <c r="AJ28" s="88"/>
      <c r="AK28" s="88"/>
      <c r="AL28" s="89"/>
      <c r="AM28" s="126">
        <f>SUM(M27:M29,T27:T29,F27:F29,AA27:AA29,AH27:AH29)</f>
        <v>217</v>
      </c>
      <c r="AN28" s="127"/>
      <c r="AO28" s="121"/>
      <c r="AP28" s="121"/>
      <c r="AQ28" s="136"/>
    </row>
    <row r="29" spans="2:43" ht="13" customHeight="1">
      <c r="B29" s="104"/>
      <c r="C29" s="90"/>
      <c r="D29" s="88"/>
      <c r="E29" s="88">
        <f>IF(F29&gt;H29,1,0)</f>
        <v>1</v>
      </c>
      <c r="F29" s="88">
        <f>IF(AJ9="","",AJ9)</f>
        <v>25</v>
      </c>
      <c r="G29" s="88" t="str">
        <f>IF(AI9="","",AI9)</f>
        <v>－</v>
      </c>
      <c r="H29" s="88">
        <f>IF(AH9="","",AH9)</f>
        <v>18</v>
      </c>
      <c r="I29" s="88">
        <f>IF(F29&lt;H29,1,0)</f>
        <v>0</v>
      </c>
      <c r="J29" s="89"/>
      <c r="K29" s="88"/>
      <c r="L29" s="88">
        <f>IF(M29&gt;O29,1,0)</f>
        <v>0</v>
      </c>
      <c r="M29" s="88" t="str">
        <f>IF(AJ14="","",AJ14)</f>
        <v/>
      </c>
      <c r="N29" s="88" t="str">
        <f>IF(AI14="","",AI14)</f>
        <v/>
      </c>
      <c r="O29" s="88" t="str">
        <f>IF(AH14="","",AH14)</f>
        <v/>
      </c>
      <c r="P29" s="88">
        <f>IF(M29&lt;O29,1,0)</f>
        <v>0</v>
      </c>
      <c r="Q29" s="89"/>
      <c r="R29" s="88"/>
      <c r="S29" s="88">
        <f>IF(T29&gt;V29,1,0)</f>
        <v>0</v>
      </c>
      <c r="T29" s="88" t="str">
        <f>IF(AJ19="","",AJ19)</f>
        <v/>
      </c>
      <c r="U29" s="88" t="str">
        <f>IF(AI19="","",AI19)</f>
        <v/>
      </c>
      <c r="V29" s="88" t="str">
        <f>IF(AH19="","",AH19)</f>
        <v/>
      </c>
      <c r="W29" s="88">
        <f>IF(T29&lt;V29,1,0)</f>
        <v>0</v>
      </c>
      <c r="X29" s="89"/>
      <c r="Y29" s="88"/>
      <c r="Z29" s="88">
        <f>IF(AA29&gt;AC29,1,0)</f>
        <v>1</v>
      </c>
      <c r="AA29" s="88">
        <f>IF(AJ24="","",AJ24)</f>
        <v>25</v>
      </c>
      <c r="AB29" s="88" t="str">
        <f>IF(AI24="","",AI24)</f>
        <v>－</v>
      </c>
      <c r="AC29" s="88">
        <f>IF(AH24="","",AH24)</f>
        <v>22</v>
      </c>
      <c r="AD29" s="88">
        <f>IF(AA29&lt;AC29,1,0)</f>
        <v>0</v>
      </c>
      <c r="AE29" s="89"/>
      <c r="AF29" s="87"/>
      <c r="AG29" s="88"/>
      <c r="AH29" s="88"/>
      <c r="AI29" s="88"/>
      <c r="AJ29" s="88"/>
      <c r="AK29" s="88"/>
      <c r="AL29" s="89"/>
      <c r="AM29" s="126">
        <f>SUM(O27:O29,V27:V29,H27:H29,AC27:AC29,AJ27:AJ29)</f>
        <v>222</v>
      </c>
      <c r="AN29" s="128"/>
      <c r="AO29" s="122"/>
      <c r="AP29" s="122"/>
      <c r="AQ29" s="136"/>
    </row>
    <row r="30" spans="2:43" ht="13" customHeight="1">
      <c r="B30" s="105"/>
      <c r="C30" s="93"/>
      <c r="D30" s="95"/>
      <c r="E30" s="95"/>
      <c r="F30" s="95"/>
      <c r="G30" s="95"/>
      <c r="H30" s="95"/>
      <c r="I30" s="95"/>
      <c r="J30" s="96"/>
      <c r="K30" s="95"/>
      <c r="L30" s="95"/>
      <c r="M30" s="95"/>
      <c r="N30" s="95"/>
      <c r="O30" s="95"/>
      <c r="P30" s="95"/>
      <c r="Q30" s="96"/>
      <c r="R30" s="95"/>
      <c r="S30" s="95"/>
      <c r="T30" s="95"/>
      <c r="U30" s="95"/>
      <c r="V30" s="95"/>
      <c r="W30" s="95"/>
      <c r="X30" s="96"/>
      <c r="Y30" s="95"/>
      <c r="Z30" s="95"/>
      <c r="AA30" s="95"/>
      <c r="AB30" s="95"/>
      <c r="AC30" s="95"/>
      <c r="AD30" s="95"/>
      <c r="AE30" s="96"/>
      <c r="AF30" s="94"/>
      <c r="AG30" s="95"/>
      <c r="AH30" s="95"/>
      <c r="AI30" s="95"/>
      <c r="AJ30" s="95"/>
      <c r="AK30" s="95"/>
      <c r="AL30" s="96"/>
      <c r="AM30" s="129">
        <f>IF(AM29&gt;0,AM28/AM29,"-")</f>
        <v>0.97747747747747749</v>
      </c>
      <c r="AN30" s="128"/>
      <c r="AO30" s="129">
        <f>IF(AP26&gt;0,AO26/AP26,"-")</f>
        <v>1.5</v>
      </c>
      <c r="AP30" s="127"/>
      <c r="AQ30" s="137"/>
    </row>
  </sheetData>
  <sheetProtection sheet="1" objects="1" scenarios="1" selectLockedCells="1"/>
  <mergeCells count="50">
    <mergeCell ref="D5:J5"/>
    <mergeCell ref="K5:Q5"/>
    <mergeCell ref="R5:X5"/>
    <mergeCell ref="Y5:AE5"/>
    <mergeCell ref="AF5:AL5"/>
    <mergeCell ref="AN6:AN7"/>
    <mergeCell ref="AO6:AO9"/>
    <mergeCell ref="AP6:AP9"/>
    <mergeCell ref="AQ6:AQ10"/>
    <mergeCell ref="AM8:AN8"/>
    <mergeCell ref="AM9:AN9"/>
    <mergeCell ref="AM10:AN10"/>
    <mergeCell ref="AO10:AP10"/>
    <mergeCell ref="AM6:AM7"/>
    <mergeCell ref="AM11:AM12"/>
    <mergeCell ref="AN11:AN12"/>
    <mergeCell ref="AO11:AO14"/>
    <mergeCell ref="AP11:AP14"/>
    <mergeCell ref="AQ11:AQ15"/>
    <mergeCell ref="AM13:AN13"/>
    <mergeCell ref="AM14:AN14"/>
    <mergeCell ref="AM15:AN15"/>
    <mergeCell ref="AO15:AP15"/>
    <mergeCell ref="AM16:AM17"/>
    <mergeCell ref="AN16:AN17"/>
    <mergeCell ref="AO16:AO19"/>
    <mergeCell ref="AP16:AP19"/>
    <mergeCell ref="AQ16:AQ20"/>
    <mergeCell ref="AM18:AN18"/>
    <mergeCell ref="AM19:AN19"/>
    <mergeCell ref="AM20:AN20"/>
    <mergeCell ref="AO20:AP20"/>
    <mergeCell ref="AM21:AM22"/>
    <mergeCell ref="AN21:AN22"/>
    <mergeCell ref="AO21:AO24"/>
    <mergeCell ref="AP21:AP24"/>
    <mergeCell ref="AQ21:AQ25"/>
    <mergeCell ref="AM23:AN23"/>
    <mergeCell ref="AM24:AN24"/>
    <mergeCell ref="AM25:AN25"/>
    <mergeCell ref="AO25:AP25"/>
    <mergeCell ref="AM26:AM27"/>
    <mergeCell ref="AN26:AN27"/>
    <mergeCell ref="AO26:AO29"/>
    <mergeCell ref="AP26:AP29"/>
    <mergeCell ref="AQ26:AQ30"/>
    <mergeCell ref="AM28:AN28"/>
    <mergeCell ref="AM29:AN29"/>
    <mergeCell ref="AM30:AN30"/>
    <mergeCell ref="AO30:AP30"/>
  </mergeCells>
  <phoneticPr fontId="25"/>
  <pageMargins left="0.79000000000000015" right="0.35000000000000003" top="0.94" bottom="0.98" header="0.51" footer="0.51"/>
  <pageSetup paperSize="9" orientation="landscape" horizontalDpi="0" verticalDpi="0"/>
  <headerFooter alignWithMargins="0"/>
  <rowBreaks count="1" manualBreakCount="1">
    <brk id="30" max="43" man="1"/>
  </row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zoomScale="120" zoomScaleNormal="120" zoomScalePageLayoutView="120" workbookViewId="0">
      <selection activeCell="B4" sqref="B4"/>
    </sheetView>
  </sheetViews>
  <sheetFormatPr baseColWidth="10" defaultColWidth="8.83203125" defaultRowHeight="14"/>
  <cols>
    <col min="1" max="1" width="13.1640625" customWidth="1"/>
    <col min="2" max="2" width="21.1640625" customWidth="1"/>
    <col min="3" max="3" width="20.83203125" customWidth="1"/>
    <col min="4" max="4" width="20.1640625" customWidth="1"/>
    <col min="5" max="6" width="21" customWidth="1"/>
  </cols>
  <sheetData>
    <row r="1" spans="1:6" ht="42" customHeight="1">
      <c r="A1" s="141" t="s">
        <v>98</v>
      </c>
      <c r="B1" s="141"/>
      <c r="C1" s="141"/>
      <c r="D1" s="141"/>
      <c r="E1" s="141"/>
      <c r="F1" s="34"/>
    </row>
    <row r="2" spans="1:6" ht="19" customHeight="1">
      <c r="A2" s="30"/>
      <c r="B2" s="33" t="s">
        <v>27</v>
      </c>
      <c r="C2" s="33" t="s">
        <v>28</v>
      </c>
      <c r="D2" s="33" t="s">
        <v>29</v>
      </c>
      <c r="E2" s="33" t="s">
        <v>30</v>
      </c>
      <c r="F2" s="33" t="s">
        <v>92</v>
      </c>
    </row>
    <row r="3" spans="1:6" ht="15" customHeight="1">
      <c r="A3" s="138" t="s">
        <v>31</v>
      </c>
      <c r="B3" s="15"/>
      <c r="C3" s="32"/>
      <c r="D3" s="29"/>
      <c r="E3" s="29"/>
      <c r="F3" s="29"/>
    </row>
    <row r="4" spans="1:6" ht="15" customHeight="1">
      <c r="A4" s="139"/>
      <c r="B4" s="41" t="s">
        <v>182</v>
      </c>
      <c r="C4" s="24" t="s">
        <v>78</v>
      </c>
      <c r="D4" s="24" t="s">
        <v>83</v>
      </c>
      <c r="E4" s="42" t="s">
        <v>177</v>
      </c>
      <c r="F4" s="24" t="s">
        <v>97</v>
      </c>
    </row>
    <row r="5" spans="1:6" ht="15" customHeight="1">
      <c r="A5" s="139"/>
      <c r="B5" s="41" t="s">
        <v>44</v>
      </c>
      <c r="C5" s="24" t="s">
        <v>35</v>
      </c>
      <c r="D5" s="24" t="s">
        <v>82</v>
      </c>
      <c r="E5" s="24" t="s">
        <v>66</v>
      </c>
      <c r="F5" s="24" t="s">
        <v>96</v>
      </c>
    </row>
    <row r="6" spans="1:6" ht="15" customHeight="1">
      <c r="A6" s="140"/>
      <c r="B6" s="16"/>
      <c r="C6" s="31"/>
      <c r="D6" s="31"/>
      <c r="E6" s="31"/>
      <c r="F6" s="31"/>
    </row>
    <row r="7" spans="1:6" ht="15" customHeight="1">
      <c r="A7" s="138" t="s">
        <v>32</v>
      </c>
      <c r="B7" s="29"/>
      <c r="C7" s="29"/>
      <c r="D7" s="29"/>
      <c r="E7" s="29"/>
      <c r="F7" s="29"/>
    </row>
    <row r="8" spans="1:6" ht="15" customHeight="1">
      <c r="A8" s="139"/>
      <c r="B8" s="27" t="s">
        <v>74</v>
      </c>
      <c r="C8" s="42" t="s">
        <v>176</v>
      </c>
      <c r="D8" s="24" t="s">
        <v>84</v>
      </c>
      <c r="E8" s="24" t="s">
        <v>90</v>
      </c>
      <c r="F8" s="42" t="s">
        <v>181</v>
      </c>
    </row>
    <row r="9" spans="1:6" ht="15" customHeight="1">
      <c r="A9" s="139"/>
      <c r="B9" s="41" t="s">
        <v>38</v>
      </c>
      <c r="C9" s="24" t="s">
        <v>36</v>
      </c>
      <c r="D9" s="24" t="s">
        <v>85</v>
      </c>
      <c r="E9" s="24" t="s">
        <v>91</v>
      </c>
      <c r="F9" s="24" t="s">
        <v>26</v>
      </c>
    </row>
    <row r="10" spans="1:6" ht="15" customHeight="1">
      <c r="A10" s="140"/>
      <c r="B10" s="25"/>
      <c r="C10" s="25"/>
      <c r="D10" s="25"/>
      <c r="E10" s="25"/>
      <c r="F10" s="25"/>
    </row>
    <row r="11" spans="1:6" ht="15" customHeight="1">
      <c r="A11" s="138" t="s">
        <v>33</v>
      </c>
      <c r="B11" s="29"/>
      <c r="C11" s="29"/>
      <c r="D11" s="29"/>
      <c r="E11" s="29"/>
      <c r="F11" s="43" t="s">
        <v>95</v>
      </c>
    </row>
    <row r="12" spans="1:6" ht="15" customHeight="1">
      <c r="A12" s="139"/>
      <c r="B12" s="24" t="s">
        <v>75</v>
      </c>
      <c r="C12" s="24" t="s">
        <v>79</v>
      </c>
      <c r="D12" s="24" t="s">
        <v>86</v>
      </c>
      <c r="E12" s="42" t="s">
        <v>178</v>
      </c>
      <c r="F12" s="24" t="s">
        <v>93</v>
      </c>
    </row>
    <row r="13" spans="1:6" ht="15" customHeight="1">
      <c r="A13" s="139"/>
      <c r="B13" s="42" t="s">
        <v>76</v>
      </c>
      <c r="C13" s="24" t="s">
        <v>17</v>
      </c>
      <c r="D13" s="24" t="s">
        <v>87</v>
      </c>
      <c r="E13" s="24" t="s">
        <v>25</v>
      </c>
      <c r="F13" s="24" t="s">
        <v>94</v>
      </c>
    </row>
    <row r="14" spans="1:6" ht="15" customHeight="1">
      <c r="A14" s="140"/>
      <c r="B14" s="31"/>
      <c r="C14" s="25"/>
      <c r="D14" s="25"/>
      <c r="E14" s="25"/>
      <c r="F14" s="24" t="s">
        <v>93</v>
      </c>
    </row>
    <row r="15" spans="1:6" ht="15" customHeight="1">
      <c r="A15" s="138" t="s">
        <v>34</v>
      </c>
      <c r="B15" s="29"/>
      <c r="C15" s="29"/>
      <c r="D15" s="29"/>
      <c r="E15" s="29"/>
      <c r="F15" s="29"/>
    </row>
    <row r="16" spans="1:6" ht="15" customHeight="1">
      <c r="A16" s="139"/>
      <c r="B16" s="24" t="s">
        <v>77</v>
      </c>
      <c r="C16" s="24" t="s">
        <v>80</v>
      </c>
      <c r="D16" s="24" t="s">
        <v>88</v>
      </c>
      <c r="E16" s="42" t="s">
        <v>179</v>
      </c>
      <c r="F16" s="42" t="s">
        <v>180</v>
      </c>
    </row>
    <row r="17" spans="1:6">
      <c r="A17" s="139"/>
      <c r="B17" s="24" t="s">
        <v>76</v>
      </c>
      <c r="C17" s="24" t="s">
        <v>81</v>
      </c>
      <c r="D17" s="24" t="s">
        <v>89</v>
      </c>
      <c r="E17" s="24" t="s">
        <v>25</v>
      </c>
      <c r="F17" s="24" t="s">
        <v>26</v>
      </c>
    </row>
    <row r="18" spans="1:6">
      <c r="A18" s="140"/>
      <c r="B18" s="31"/>
      <c r="C18" s="31"/>
      <c r="D18" s="31"/>
      <c r="E18" s="31"/>
      <c r="F18" s="31"/>
    </row>
  </sheetData>
  <mergeCells count="5">
    <mergeCell ref="A3:A6"/>
    <mergeCell ref="A7:A10"/>
    <mergeCell ref="A11:A14"/>
    <mergeCell ref="A15:A18"/>
    <mergeCell ref="A1:E1"/>
  </mergeCells>
  <phoneticPr fontId="3"/>
  <pageMargins left="0.71" right="0.71" top="0.75000000000000011" bottom="0.75000000000000011" header="0.31" footer="0.31"/>
  <pageSetup paperSize="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F49"/>
  <sheetViews>
    <sheetView zoomScale="130" zoomScaleNormal="130" zoomScalePageLayoutView="120" workbookViewId="0">
      <selection activeCell="D3" sqref="D3"/>
    </sheetView>
  </sheetViews>
  <sheetFormatPr baseColWidth="10" defaultColWidth="8.83203125" defaultRowHeight="14"/>
  <cols>
    <col min="3" max="3" width="9.1640625" customWidth="1"/>
    <col min="4" max="4" width="7.83203125" customWidth="1"/>
    <col min="5" max="5" width="7.33203125" customWidth="1"/>
    <col min="6" max="6" width="25" customWidth="1"/>
  </cols>
  <sheetData>
    <row r="2" spans="3:6" ht="15" thickBot="1">
      <c r="C2" s="20"/>
      <c r="D2" s="66" t="s">
        <v>183</v>
      </c>
    </row>
    <row r="3" spans="3:6" ht="14" customHeight="1">
      <c r="D3" s="54" t="s">
        <v>10</v>
      </c>
      <c r="E3" s="55" t="s">
        <v>1</v>
      </c>
      <c r="F3" s="56" t="s">
        <v>11</v>
      </c>
    </row>
    <row r="4" spans="3:6" ht="14" customHeight="1">
      <c r="D4" s="143">
        <v>1</v>
      </c>
      <c r="E4" s="28">
        <v>1</v>
      </c>
      <c r="F4" s="49" t="s">
        <v>99</v>
      </c>
    </row>
    <row r="5" spans="3:6" ht="14" customHeight="1">
      <c r="D5" s="143"/>
      <c r="E5" s="28">
        <v>2</v>
      </c>
      <c r="F5" s="49" t="s">
        <v>103</v>
      </c>
    </row>
    <row r="6" spans="3:6" ht="14" customHeight="1">
      <c r="D6" s="143"/>
      <c r="E6" s="28">
        <v>3</v>
      </c>
      <c r="F6" s="49" t="s">
        <v>101</v>
      </c>
    </row>
    <row r="7" spans="3:6" ht="14" customHeight="1">
      <c r="D7" s="143"/>
      <c r="E7" s="28">
        <v>4</v>
      </c>
      <c r="F7" s="49" t="s">
        <v>102</v>
      </c>
    </row>
    <row r="8" spans="3:6" ht="14" customHeight="1">
      <c r="D8" s="143"/>
      <c r="E8" s="28">
        <v>5</v>
      </c>
      <c r="F8" s="49" t="s">
        <v>106</v>
      </c>
    </row>
    <row r="9" spans="3:6" ht="14" customHeight="1">
      <c r="D9" s="143"/>
      <c r="E9" s="28">
        <v>6</v>
      </c>
      <c r="F9" s="49" t="s">
        <v>100</v>
      </c>
    </row>
    <row r="10" spans="3:6" ht="14" customHeight="1">
      <c r="D10" s="143"/>
      <c r="E10" s="28">
        <v>7</v>
      </c>
      <c r="F10" s="49" t="s">
        <v>105</v>
      </c>
    </row>
    <row r="11" spans="3:6" ht="14" customHeight="1">
      <c r="D11" s="143"/>
      <c r="E11" s="28">
        <v>8</v>
      </c>
      <c r="F11" s="49" t="s">
        <v>104</v>
      </c>
    </row>
    <row r="12" spans="3:6" ht="14" customHeight="1">
      <c r="D12" s="143"/>
      <c r="E12" s="28">
        <v>9</v>
      </c>
      <c r="F12" s="49" t="s">
        <v>107</v>
      </c>
    </row>
    <row r="13" spans="3:6" ht="14" customHeight="1">
      <c r="D13" s="143"/>
      <c r="E13" s="28">
        <v>10</v>
      </c>
      <c r="F13" s="49" t="s">
        <v>108</v>
      </c>
    </row>
    <row r="14" spans="3:6" ht="14" customHeight="1">
      <c r="D14" s="143"/>
      <c r="E14" s="28">
        <v>11</v>
      </c>
      <c r="F14" s="49" t="s">
        <v>109</v>
      </c>
    </row>
    <row r="15" spans="3:6" ht="14" customHeight="1" thickBot="1">
      <c r="D15" s="144"/>
      <c r="E15" s="65">
        <v>12</v>
      </c>
      <c r="F15" s="64" t="s">
        <v>110</v>
      </c>
    </row>
    <row r="16" spans="3:6" ht="14" customHeight="1">
      <c r="D16" s="145">
        <v>2</v>
      </c>
      <c r="E16" s="55">
        <v>1</v>
      </c>
      <c r="F16" s="51" t="s">
        <v>116</v>
      </c>
    </row>
    <row r="17" spans="4:6" ht="14" customHeight="1">
      <c r="D17" s="143"/>
      <c r="E17" s="28">
        <v>2</v>
      </c>
      <c r="F17" s="49" t="s">
        <v>120</v>
      </c>
    </row>
    <row r="18" spans="4:6" ht="14" customHeight="1">
      <c r="D18" s="143"/>
      <c r="E18" s="28">
        <v>3</v>
      </c>
      <c r="F18" s="49" t="s">
        <v>118</v>
      </c>
    </row>
    <row r="19" spans="4:6" ht="14" customHeight="1">
      <c r="D19" s="143"/>
      <c r="E19" s="28">
        <v>4</v>
      </c>
      <c r="F19" s="49" t="s">
        <v>115</v>
      </c>
    </row>
    <row r="20" spans="4:6" ht="14" customHeight="1">
      <c r="D20" s="143"/>
      <c r="E20" s="28">
        <v>5</v>
      </c>
      <c r="F20" s="49" t="s">
        <v>114</v>
      </c>
    </row>
    <row r="21" spans="4:6" ht="14" customHeight="1" thickBot="1">
      <c r="D21" s="144"/>
      <c r="E21" s="65">
        <v>6</v>
      </c>
      <c r="F21" s="64" t="s">
        <v>112</v>
      </c>
    </row>
    <row r="22" spans="4:6" ht="14" customHeight="1">
      <c r="D22" s="145">
        <v>3</v>
      </c>
      <c r="E22" s="55">
        <v>1</v>
      </c>
      <c r="F22" s="51" t="s">
        <v>124</v>
      </c>
    </row>
    <row r="23" spans="4:6" ht="14" customHeight="1">
      <c r="D23" s="143"/>
      <c r="E23" s="28">
        <v>2</v>
      </c>
      <c r="F23" s="49" t="s">
        <v>122</v>
      </c>
    </row>
    <row r="24" spans="4:6" ht="14" customHeight="1">
      <c r="D24" s="143"/>
      <c r="E24" s="28">
        <v>3</v>
      </c>
      <c r="F24" s="49" t="s">
        <v>132</v>
      </c>
    </row>
    <row r="25" spans="4:6" ht="14" customHeight="1">
      <c r="D25" s="143"/>
      <c r="E25" s="28">
        <v>4</v>
      </c>
      <c r="F25" s="49" t="s">
        <v>130</v>
      </c>
    </row>
    <row r="26" spans="4:6" ht="14" customHeight="1">
      <c r="D26" s="143"/>
      <c r="E26" s="28">
        <v>5</v>
      </c>
      <c r="F26" s="49" t="s">
        <v>126</v>
      </c>
    </row>
    <row r="27" spans="4:6" ht="14" customHeight="1" thickBot="1">
      <c r="D27" s="146"/>
      <c r="E27" s="39">
        <v>6</v>
      </c>
      <c r="F27" s="60" t="s">
        <v>128</v>
      </c>
    </row>
    <row r="28" spans="4:6" ht="14" customHeight="1">
      <c r="D28" s="145">
        <v>4</v>
      </c>
      <c r="E28" s="62">
        <v>1</v>
      </c>
      <c r="F28" s="51" t="s">
        <v>144</v>
      </c>
    </row>
    <row r="29" spans="4:6" ht="14" customHeight="1">
      <c r="D29" s="143"/>
      <c r="E29" s="44">
        <v>2</v>
      </c>
      <c r="F29" s="49" t="s">
        <v>142</v>
      </c>
    </row>
    <row r="30" spans="4:6" ht="14" customHeight="1">
      <c r="D30" s="143"/>
      <c r="E30" s="44">
        <v>3</v>
      </c>
      <c r="F30" s="49" t="s">
        <v>136</v>
      </c>
    </row>
    <row r="31" spans="4:6" ht="14" customHeight="1">
      <c r="D31" s="143"/>
      <c r="E31" s="44">
        <v>4</v>
      </c>
      <c r="F31" s="49" t="s">
        <v>140</v>
      </c>
    </row>
    <row r="32" spans="4:6" ht="14" customHeight="1">
      <c r="D32" s="143"/>
      <c r="E32" s="44">
        <v>5</v>
      </c>
      <c r="F32" s="49" t="s">
        <v>134</v>
      </c>
    </row>
    <row r="33" spans="1:6" ht="14" customHeight="1" thickBot="1">
      <c r="D33" s="144"/>
      <c r="E33" s="63">
        <v>6</v>
      </c>
      <c r="F33" s="64" t="s">
        <v>138</v>
      </c>
    </row>
    <row r="34" spans="1:6" ht="14" customHeight="1">
      <c r="D34" s="142">
        <v>5</v>
      </c>
      <c r="E34" s="40">
        <v>1</v>
      </c>
      <c r="F34" s="61" t="s">
        <v>149</v>
      </c>
    </row>
    <row r="35" spans="1:6" ht="14" customHeight="1">
      <c r="D35" s="143"/>
      <c r="E35" s="28">
        <v>2</v>
      </c>
      <c r="F35" s="49" t="s">
        <v>151</v>
      </c>
    </row>
    <row r="36" spans="1:6" ht="14" customHeight="1">
      <c r="D36" s="143"/>
      <c r="E36" s="28">
        <v>3</v>
      </c>
      <c r="F36" s="49" t="s">
        <v>153</v>
      </c>
    </row>
    <row r="37" spans="1:6" ht="14" customHeight="1">
      <c r="D37" s="143"/>
      <c r="E37" s="28">
        <v>4</v>
      </c>
      <c r="F37" s="49" t="s">
        <v>146</v>
      </c>
    </row>
    <row r="38" spans="1:6" ht="14" customHeight="1">
      <c r="D38" s="143"/>
      <c r="E38" s="28">
        <v>5</v>
      </c>
      <c r="F38" s="57" t="s">
        <v>147</v>
      </c>
    </row>
    <row r="39" spans="1:6" ht="14" customHeight="1" thickBot="1">
      <c r="D39" s="144"/>
      <c r="E39" s="65"/>
      <c r="F39" s="59"/>
    </row>
    <row r="40" spans="1:6" ht="14" customHeight="1">
      <c r="D40" s="142">
        <v>6</v>
      </c>
      <c r="E40" s="40">
        <v>1</v>
      </c>
      <c r="F40" s="52" t="s">
        <v>159</v>
      </c>
    </row>
    <row r="41" spans="1:6" ht="14" customHeight="1">
      <c r="D41" s="143"/>
      <c r="E41" s="28">
        <v>2</v>
      </c>
      <c r="F41" s="48" t="s">
        <v>163</v>
      </c>
    </row>
    <row r="42" spans="1:6" ht="14" customHeight="1">
      <c r="D42" s="143"/>
      <c r="E42" s="28">
        <v>3</v>
      </c>
      <c r="F42" s="49" t="s">
        <v>155</v>
      </c>
    </row>
    <row r="43" spans="1:6" ht="14.25" customHeight="1">
      <c r="A43" s="17"/>
      <c r="D43" s="143"/>
      <c r="E43" s="28">
        <v>4</v>
      </c>
      <c r="F43" s="49" t="s">
        <v>157</v>
      </c>
    </row>
    <row r="44" spans="1:6" ht="15">
      <c r="D44" s="143"/>
      <c r="E44" s="28">
        <v>5</v>
      </c>
      <c r="F44" s="48" t="s">
        <v>161</v>
      </c>
    </row>
    <row r="45" spans="1:6" ht="15" thickBot="1">
      <c r="D45" s="144"/>
      <c r="E45" s="58"/>
      <c r="F45" s="59"/>
    </row>
    <row r="46" spans="1:6" ht="15">
      <c r="F46" s="46"/>
    </row>
    <row r="47" spans="1:6" ht="15">
      <c r="F47" s="53"/>
    </row>
    <row r="48" spans="1:6" ht="15">
      <c r="F48" s="53"/>
    </row>
    <row r="49" spans="6:6" ht="15">
      <c r="F49" s="46"/>
    </row>
  </sheetData>
  <mergeCells count="6">
    <mergeCell ref="D34:D39"/>
    <mergeCell ref="D40:D45"/>
    <mergeCell ref="D4:D15"/>
    <mergeCell ref="D16:D21"/>
    <mergeCell ref="D22:D27"/>
    <mergeCell ref="D28:D33"/>
  </mergeCells>
  <phoneticPr fontId="3"/>
  <pageMargins left="0.31496062992125984" right="0.31496062992125984" top="0.74803149606299213" bottom="0.74803149606299213" header="0.31496062992125984" footer="0.31496062992125984"/>
  <pageSetup paperSize="9" scale="89" orientation="portrait" r:id="rId1"/>
  <headerFooter>
    <oddHeader>&amp;C&amp;16平成30年度九州大学秋季バレーボール男子リーグ大分大会
　入れ替え前　順位</oddHeader>
  </headerFooter>
  <extLst>
    <ext xmlns:mx="http://schemas.microsoft.com/office/mac/excel/2008/main" uri="{64002731-A6B0-56B0-2670-7721B7C09600}">
      <mx:PLV Mode="1"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dimension ref="A1:K57"/>
  <sheetViews>
    <sheetView zoomScale="125" workbookViewId="0">
      <selection activeCell="D28" sqref="D28"/>
    </sheetView>
  </sheetViews>
  <sheetFormatPr baseColWidth="10" defaultColWidth="9" defaultRowHeight="14"/>
  <cols>
    <col min="1" max="1" width="8.1640625" style="2" customWidth="1"/>
    <col min="2" max="2" width="22.83203125" style="2" customWidth="1"/>
    <col min="3" max="3" width="2.33203125" style="2" customWidth="1"/>
    <col min="4" max="4" width="8.5" style="2" customWidth="1"/>
    <col min="5" max="5" width="2.6640625" style="2" customWidth="1"/>
    <col min="6" max="6" width="22.83203125" style="2" customWidth="1"/>
    <col min="7" max="7" width="28" style="2" customWidth="1"/>
    <col min="8" max="8" width="17.6640625" style="2" customWidth="1"/>
    <col min="9" max="9" width="8.5" style="2" customWidth="1"/>
    <col min="10" max="10" width="17.5" style="2" customWidth="1"/>
    <col min="11" max="16384" width="9" style="2"/>
  </cols>
  <sheetData>
    <row r="1" spans="1:11" ht="25.5" customHeight="1">
      <c r="A1" s="147" t="s">
        <v>21</v>
      </c>
      <c r="B1" s="147"/>
      <c r="C1" s="147"/>
      <c r="D1" s="147"/>
      <c r="E1" s="147"/>
      <c r="F1" s="147"/>
      <c r="G1" s="1"/>
      <c r="H1" s="1"/>
      <c r="I1" s="1"/>
      <c r="J1" s="1"/>
      <c r="K1" s="1"/>
    </row>
    <row r="2" spans="1:11" ht="25.5" customHeight="1">
      <c r="A2" s="147"/>
      <c r="B2" s="147"/>
      <c r="C2" s="147"/>
      <c r="D2" s="147"/>
      <c r="E2" s="147"/>
      <c r="F2" s="147"/>
      <c r="G2" s="3"/>
      <c r="H2" s="3"/>
      <c r="I2" s="3"/>
      <c r="J2" s="3"/>
      <c r="K2" s="3"/>
    </row>
    <row r="3" spans="1:11" ht="25.5" customHeight="1">
      <c r="A3" s="4" t="s">
        <v>53</v>
      </c>
      <c r="D3" s="5"/>
      <c r="E3" s="5"/>
      <c r="F3" s="5"/>
      <c r="G3" s="5"/>
      <c r="H3" s="5"/>
      <c r="I3" s="5"/>
      <c r="J3" s="5"/>
      <c r="K3" s="3"/>
    </row>
    <row r="4" spans="1:11" ht="14" customHeight="1">
      <c r="A4" s="9" t="s">
        <v>4</v>
      </c>
      <c r="B4" s="9"/>
      <c r="C4" s="148">
        <v>3</v>
      </c>
      <c r="D4" s="10" t="s">
        <v>40</v>
      </c>
      <c r="E4" s="150">
        <v>2</v>
      </c>
      <c r="F4" s="9"/>
      <c r="J4" s="8"/>
    </row>
    <row r="5" spans="1:11" ht="14" customHeight="1">
      <c r="A5" s="9"/>
      <c r="B5" s="11" t="s">
        <v>14</v>
      </c>
      <c r="C5" s="149"/>
      <c r="D5" s="10" t="s">
        <v>24</v>
      </c>
      <c r="E5" s="151"/>
      <c r="F5" s="11" t="s">
        <v>15</v>
      </c>
    </row>
    <row r="6" spans="1:11" ht="14" customHeight="1">
      <c r="A6" s="9"/>
      <c r="B6" s="12" t="s">
        <v>37</v>
      </c>
      <c r="C6" s="149"/>
      <c r="D6" s="10" t="s">
        <v>23</v>
      </c>
      <c r="E6" s="151"/>
      <c r="F6" s="11" t="s">
        <v>39</v>
      </c>
      <c r="H6" s="8"/>
      <c r="I6" s="8"/>
      <c r="J6" s="8"/>
    </row>
    <row r="7" spans="1:11" ht="14" customHeight="1">
      <c r="A7" s="9"/>
      <c r="B7" s="11" t="s">
        <v>13</v>
      </c>
      <c r="C7" s="149"/>
      <c r="D7" s="10" t="s">
        <v>41</v>
      </c>
      <c r="E7" s="151"/>
      <c r="F7" s="11" t="s">
        <v>16</v>
      </c>
      <c r="H7" s="8"/>
      <c r="I7" s="8"/>
      <c r="J7" s="8"/>
    </row>
    <row r="8" spans="1:11" ht="14" customHeight="1">
      <c r="A8" s="9"/>
      <c r="B8" s="12"/>
      <c r="C8" s="149"/>
      <c r="D8" s="10" t="s">
        <v>42</v>
      </c>
      <c r="E8" s="151"/>
      <c r="F8" s="12"/>
      <c r="H8" s="8"/>
      <c r="I8" s="8"/>
      <c r="J8" s="8"/>
    </row>
    <row r="9" spans="1:11" ht="14" customHeight="1">
      <c r="A9" s="9"/>
      <c r="B9" s="12"/>
      <c r="C9" s="12"/>
      <c r="D9" s="10"/>
      <c r="E9" s="12"/>
      <c r="F9" s="12"/>
      <c r="H9" s="8"/>
      <c r="I9" s="8"/>
      <c r="J9" s="8"/>
    </row>
    <row r="10" spans="1:11" ht="14" customHeight="1">
      <c r="A10" s="9"/>
      <c r="B10" s="9"/>
      <c r="C10" s="9"/>
      <c r="D10" s="13" t="s">
        <v>49</v>
      </c>
      <c r="E10" s="9"/>
      <c r="F10" s="9"/>
      <c r="H10" s="8"/>
      <c r="I10" s="8"/>
      <c r="J10" s="8"/>
    </row>
    <row r="11" spans="1:11" ht="14" customHeight="1">
      <c r="A11" s="9"/>
      <c r="B11" s="11" t="s">
        <v>14</v>
      </c>
      <c r="C11" s="12"/>
      <c r="D11" s="13" t="s">
        <v>50</v>
      </c>
      <c r="E11" s="12"/>
      <c r="F11" s="11" t="s">
        <v>15</v>
      </c>
      <c r="H11" s="8"/>
      <c r="I11" s="8"/>
      <c r="J11" s="8"/>
    </row>
    <row r="12" spans="1:11" ht="14" customHeight="1">
      <c r="A12" s="9"/>
      <c r="B12" s="11" t="s">
        <v>43</v>
      </c>
      <c r="C12" s="18">
        <v>3</v>
      </c>
      <c r="D12" s="13" t="s">
        <v>24</v>
      </c>
      <c r="E12" s="18">
        <v>2</v>
      </c>
      <c r="F12" s="12" t="s">
        <v>45</v>
      </c>
      <c r="H12" s="8"/>
      <c r="I12" s="8"/>
      <c r="J12" s="8"/>
    </row>
    <row r="13" spans="1:11" ht="14" customHeight="1">
      <c r="A13" s="9"/>
      <c r="B13" s="11" t="s">
        <v>46</v>
      </c>
      <c r="C13" s="12"/>
      <c r="D13" s="13" t="s">
        <v>51</v>
      </c>
      <c r="E13" s="12"/>
      <c r="F13" s="11" t="s">
        <v>47</v>
      </c>
      <c r="H13" s="8"/>
      <c r="I13" s="8"/>
      <c r="J13" s="8"/>
    </row>
    <row r="14" spans="1:11" ht="14" customHeight="1">
      <c r="A14" s="9"/>
      <c r="B14" s="12"/>
      <c r="C14" s="12"/>
      <c r="D14" s="13" t="s">
        <v>52</v>
      </c>
      <c r="E14" s="12"/>
      <c r="F14" s="12"/>
      <c r="H14" s="8"/>
      <c r="I14" s="8"/>
      <c r="J14" s="8"/>
    </row>
    <row r="15" spans="1:11" ht="14.25" customHeight="1">
      <c r="A15" s="9"/>
      <c r="B15" s="9"/>
      <c r="C15" s="9"/>
      <c r="D15" s="12"/>
      <c r="E15" s="12"/>
      <c r="F15" s="9"/>
      <c r="H15" s="8"/>
      <c r="I15" s="8"/>
      <c r="J15" s="8"/>
    </row>
    <row r="16" spans="1:11" ht="14" customHeight="1">
      <c r="A16" s="9" t="s">
        <v>5</v>
      </c>
      <c r="B16" s="11" t="s">
        <v>54</v>
      </c>
      <c r="C16" s="152">
        <v>0</v>
      </c>
      <c r="D16" s="13" t="s">
        <v>22</v>
      </c>
      <c r="E16" s="152">
        <v>2</v>
      </c>
      <c r="F16" s="11" t="s">
        <v>55</v>
      </c>
      <c r="H16" s="8"/>
      <c r="I16" s="8"/>
      <c r="J16" s="8"/>
    </row>
    <row r="17" spans="1:10" ht="14" customHeight="1">
      <c r="A17" s="9"/>
      <c r="B17" s="12" t="s">
        <v>57</v>
      </c>
      <c r="C17" s="152"/>
      <c r="D17" s="13" t="s">
        <v>50</v>
      </c>
      <c r="E17" s="152"/>
      <c r="F17" s="11" t="s">
        <v>56</v>
      </c>
      <c r="I17" s="8"/>
    </row>
    <row r="18" spans="1:10" ht="14" customHeight="1">
      <c r="A18" s="9"/>
      <c r="B18" s="12" t="s">
        <v>58</v>
      </c>
      <c r="C18" s="152"/>
      <c r="D18" s="13"/>
      <c r="E18" s="152"/>
      <c r="F18" s="12" t="s">
        <v>59</v>
      </c>
    </row>
    <row r="19" spans="1:10" ht="15" customHeight="1">
      <c r="A19" s="9"/>
      <c r="B19" s="14"/>
      <c r="C19" s="14"/>
      <c r="D19" s="14"/>
      <c r="E19" s="14"/>
      <c r="F19" s="14"/>
    </row>
    <row r="20" spans="1:10" ht="14.25" customHeight="1">
      <c r="A20" s="9" t="s">
        <v>6</v>
      </c>
      <c r="B20" s="11" t="s">
        <v>60</v>
      </c>
      <c r="C20" s="21"/>
      <c r="D20" s="22" t="s">
        <v>48</v>
      </c>
      <c r="E20" s="21"/>
      <c r="F20" s="11" t="s">
        <v>61</v>
      </c>
      <c r="I20" s="8"/>
      <c r="J20" s="6"/>
    </row>
    <row r="21" spans="1:10" ht="14.25" customHeight="1">
      <c r="A21" s="9"/>
      <c r="B21" s="23" t="s">
        <v>62</v>
      </c>
      <c r="C21" s="21">
        <v>2</v>
      </c>
      <c r="D21" s="22" t="s">
        <v>24</v>
      </c>
      <c r="E21" s="21">
        <v>0</v>
      </c>
      <c r="F21" s="12" t="s">
        <v>64</v>
      </c>
      <c r="I21" s="8"/>
      <c r="J21" s="6"/>
    </row>
    <row r="22" spans="1:10" ht="14.25" customHeight="1">
      <c r="A22" s="9"/>
      <c r="B22" s="12" t="s">
        <v>63</v>
      </c>
      <c r="C22" s="11"/>
      <c r="D22" s="19"/>
      <c r="E22" s="11"/>
      <c r="F22" s="12" t="s">
        <v>65</v>
      </c>
    </row>
    <row r="23" spans="1:10" ht="14.25" customHeight="1">
      <c r="A23" s="9"/>
      <c r="B23" s="12"/>
      <c r="C23" s="18"/>
      <c r="D23" s="10"/>
      <c r="E23" s="18"/>
      <c r="F23" s="12"/>
    </row>
    <row r="24" spans="1:10" ht="14.25" customHeight="1">
      <c r="A24" s="9" t="s">
        <v>12</v>
      </c>
      <c r="B24" s="11" t="s">
        <v>69</v>
      </c>
      <c r="C24" s="18"/>
      <c r="D24" s="13" t="s">
        <v>41</v>
      </c>
      <c r="E24" s="18"/>
      <c r="F24" s="11" t="s">
        <v>68</v>
      </c>
    </row>
    <row r="25" spans="1:10" ht="14.25" customHeight="1">
      <c r="A25" s="9"/>
      <c r="B25" s="23" t="s">
        <v>70</v>
      </c>
      <c r="C25" s="18">
        <v>2</v>
      </c>
      <c r="D25" s="13" t="s">
        <v>23</v>
      </c>
      <c r="E25" s="18">
        <v>1</v>
      </c>
      <c r="F25" s="12" t="s">
        <v>67</v>
      </c>
    </row>
    <row r="26" spans="1:10" ht="13.5" customHeight="1">
      <c r="A26" s="9"/>
      <c r="B26" s="12" t="s">
        <v>73</v>
      </c>
      <c r="C26" s="11"/>
      <c r="D26" s="19" t="s">
        <v>71</v>
      </c>
      <c r="E26" s="11"/>
      <c r="F26" s="12" t="s">
        <v>72</v>
      </c>
      <c r="H26" s="8"/>
      <c r="I26" s="8"/>
      <c r="J26" s="8"/>
    </row>
    <row r="27" spans="1:10" ht="15" customHeight="1">
      <c r="A27" s="9"/>
      <c r="B27" s="9"/>
      <c r="C27" s="9"/>
      <c r="D27" s="9"/>
      <c r="E27" s="9"/>
      <c r="F27" s="9"/>
      <c r="H27" s="8"/>
      <c r="I27" s="8"/>
      <c r="J27" s="8"/>
    </row>
    <row r="28" spans="1:10" ht="12.75" customHeight="1"/>
    <row r="29" spans="1:10" ht="12.75" customHeight="1"/>
    <row r="30" spans="1:10" ht="12.75" customHeight="1"/>
    <row r="31" spans="1:10" ht="12.75" customHeight="1"/>
    <row r="32" spans="1:10"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spans="4:9" ht="12.75" customHeight="1">
      <c r="I49" s="7"/>
    </row>
    <row r="50" spans="4:9" ht="12.75" customHeight="1">
      <c r="I50" s="7"/>
    </row>
    <row r="51" spans="4:9" ht="12.75" customHeight="1">
      <c r="I51" s="7"/>
    </row>
    <row r="52" spans="4:9" ht="12.75" customHeight="1">
      <c r="I52" s="7"/>
    </row>
    <row r="53" spans="4:9" ht="12.75" customHeight="1">
      <c r="I53" s="7"/>
    </row>
    <row r="54" spans="4:9" ht="12.75" customHeight="1">
      <c r="I54" s="7"/>
    </row>
    <row r="55" spans="4:9" ht="12.75" customHeight="1">
      <c r="I55" s="7"/>
    </row>
    <row r="56" spans="4:9" ht="12.75" customHeight="1">
      <c r="I56" s="7"/>
    </row>
    <row r="57" spans="4:9" ht="12.5" customHeight="1">
      <c r="D57" s="7"/>
      <c r="E57" s="7"/>
    </row>
  </sheetData>
  <mergeCells count="5">
    <mergeCell ref="A1:F2"/>
    <mergeCell ref="C4:C8"/>
    <mergeCell ref="E4:E8"/>
    <mergeCell ref="C16:C18"/>
    <mergeCell ref="E16:E18"/>
  </mergeCells>
  <phoneticPr fontId="3"/>
  <pageMargins left="0.64" right="0.71" top="0.59" bottom="0.39000000000000007" header="0.2" footer="0.51"/>
  <pageSetup paperSize="9" orientation="portrait" horizontalDpi="0" verticalDpi="0"/>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6"/>
  <sheetViews>
    <sheetView tabSelected="1" zoomScale="120" zoomScaleNormal="120" workbookViewId="0">
      <selection activeCell="J1" sqref="J1"/>
    </sheetView>
  </sheetViews>
  <sheetFormatPr baseColWidth="10" defaultColWidth="8.83203125" defaultRowHeight="14"/>
  <cols>
    <col min="1" max="1" width="6.5" customWidth="1"/>
    <col min="3" max="3" width="9.1640625" customWidth="1"/>
    <col min="4" max="4" width="4.5" customWidth="1"/>
    <col min="5" max="5" width="5.33203125" customWidth="1"/>
    <col min="6" max="6" width="21.83203125" customWidth="1"/>
    <col min="7" max="7" width="8.1640625" customWidth="1"/>
  </cols>
  <sheetData>
    <row r="1" spans="2:10">
      <c r="C1" s="35"/>
      <c r="J1" s="38"/>
    </row>
    <row r="2" spans="2:10" ht="37" customHeight="1">
      <c r="B2" s="36" t="s">
        <v>164</v>
      </c>
      <c r="C2" s="20"/>
      <c r="F2" s="37"/>
    </row>
    <row r="3" spans="2:10" ht="15" thickBot="1">
      <c r="C3" s="20"/>
    </row>
    <row r="4" spans="2:10" ht="14" customHeight="1">
      <c r="D4" s="54" t="s">
        <v>10</v>
      </c>
      <c r="E4" s="55" t="s">
        <v>1</v>
      </c>
      <c r="F4" s="56" t="s">
        <v>11</v>
      </c>
    </row>
    <row r="5" spans="2:10" ht="14" customHeight="1">
      <c r="D5" s="143">
        <v>1</v>
      </c>
      <c r="E5" s="28">
        <v>1</v>
      </c>
      <c r="F5" s="49" t="s">
        <v>99</v>
      </c>
    </row>
    <row r="6" spans="2:10" ht="14" customHeight="1">
      <c r="D6" s="143"/>
      <c r="E6" s="28">
        <v>2</v>
      </c>
      <c r="F6" s="49" t="s">
        <v>103</v>
      </c>
    </row>
    <row r="7" spans="2:10" ht="14" customHeight="1">
      <c r="D7" s="143"/>
      <c r="E7" s="28">
        <v>3</v>
      </c>
      <c r="F7" s="49" t="s">
        <v>101</v>
      </c>
    </row>
    <row r="8" spans="2:10" ht="14" customHeight="1">
      <c r="D8" s="143"/>
      <c r="E8" s="28">
        <v>4</v>
      </c>
      <c r="F8" s="49" t="s">
        <v>102</v>
      </c>
    </row>
    <row r="9" spans="2:10" ht="14" customHeight="1">
      <c r="D9" s="143"/>
      <c r="E9" s="28">
        <v>5</v>
      </c>
      <c r="F9" s="49" t="s">
        <v>106</v>
      </c>
    </row>
    <row r="10" spans="2:10" ht="14" customHeight="1">
      <c r="D10" s="143"/>
      <c r="E10" s="28">
        <v>6</v>
      </c>
      <c r="F10" s="49" t="s">
        <v>100</v>
      </c>
    </row>
    <row r="11" spans="2:10" ht="14" customHeight="1">
      <c r="D11" s="143"/>
      <c r="E11" s="28">
        <v>7</v>
      </c>
      <c r="F11" s="49" t="s">
        <v>105</v>
      </c>
    </row>
    <row r="12" spans="2:10" ht="14" customHeight="1">
      <c r="D12" s="143"/>
      <c r="E12" s="28">
        <v>8</v>
      </c>
      <c r="F12" s="49" t="s">
        <v>104</v>
      </c>
    </row>
    <row r="13" spans="2:10" ht="14" customHeight="1">
      <c r="D13" s="143"/>
      <c r="E13" s="28">
        <v>9</v>
      </c>
      <c r="F13" s="49" t="s">
        <v>107</v>
      </c>
    </row>
    <row r="14" spans="2:10" ht="14" customHeight="1">
      <c r="D14" s="143"/>
      <c r="E14" s="28">
        <v>10</v>
      </c>
      <c r="F14" s="49" t="s">
        <v>108</v>
      </c>
    </row>
    <row r="15" spans="2:10" ht="14" customHeight="1">
      <c r="D15" s="143"/>
      <c r="E15" s="28">
        <v>11</v>
      </c>
      <c r="F15" s="72" t="s">
        <v>109</v>
      </c>
      <c r="G15" s="20" t="s">
        <v>18</v>
      </c>
    </row>
    <row r="16" spans="2:10" ht="14" customHeight="1" thickBot="1">
      <c r="D16" s="144"/>
      <c r="E16" s="65">
        <v>12</v>
      </c>
      <c r="F16" s="71" t="s">
        <v>110</v>
      </c>
      <c r="G16" s="20" t="s">
        <v>18</v>
      </c>
    </row>
    <row r="17" spans="4:7" ht="14" customHeight="1">
      <c r="D17" s="145">
        <v>2</v>
      </c>
      <c r="E17" s="55">
        <v>1</v>
      </c>
      <c r="F17" s="70" t="s">
        <v>116</v>
      </c>
      <c r="G17" s="20" t="s">
        <v>18</v>
      </c>
    </row>
    <row r="18" spans="4:7" ht="14" customHeight="1">
      <c r="D18" s="143"/>
      <c r="E18" s="28">
        <v>2</v>
      </c>
      <c r="F18" s="72" t="s">
        <v>120</v>
      </c>
      <c r="G18" s="20" t="s">
        <v>18</v>
      </c>
    </row>
    <row r="19" spans="4:7" ht="14" customHeight="1">
      <c r="D19" s="143"/>
      <c r="E19" s="28">
        <v>3</v>
      </c>
      <c r="F19" s="49" t="s">
        <v>118</v>
      </c>
    </row>
    <row r="20" spans="4:7" ht="14" customHeight="1">
      <c r="D20" s="143"/>
      <c r="E20" s="28">
        <v>4</v>
      </c>
      <c r="F20" s="49" t="s">
        <v>115</v>
      </c>
    </row>
    <row r="21" spans="4:7" ht="14" customHeight="1">
      <c r="D21" s="143"/>
      <c r="E21" s="28">
        <v>5</v>
      </c>
      <c r="F21" s="49" t="s">
        <v>114</v>
      </c>
    </row>
    <row r="22" spans="4:7" ht="14" customHeight="1" thickBot="1">
      <c r="D22" s="144"/>
      <c r="E22" s="65">
        <v>6</v>
      </c>
      <c r="F22" s="67" t="s">
        <v>112</v>
      </c>
      <c r="G22" s="20" t="s">
        <v>19</v>
      </c>
    </row>
    <row r="23" spans="4:7" ht="14" customHeight="1">
      <c r="D23" s="145">
        <v>3</v>
      </c>
      <c r="E23" s="55">
        <v>1</v>
      </c>
      <c r="F23" s="68" t="s">
        <v>124</v>
      </c>
      <c r="G23" s="20" t="s">
        <v>20</v>
      </c>
    </row>
    <row r="24" spans="4:7" ht="14" customHeight="1">
      <c r="D24" s="143"/>
      <c r="E24" s="28">
        <v>2</v>
      </c>
      <c r="F24" s="49" t="s">
        <v>122</v>
      </c>
    </row>
    <row r="25" spans="4:7" ht="14" customHeight="1">
      <c r="D25" s="143"/>
      <c r="E25" s="28">
        <v>3</v>
      </c>
      <c r="F25" s="49" t="s">
        <v>132</v>
      </c>
    </row>
    <row r="26" spans="4:7" ht="14" customHeight="1">
      <c r="D26" s="143"/>
      <c r="E26" s="28">
        <v>4</v>
      </c>
      <c r="F26" s="49" t="s">
        <v>130</v>
      </c>
    </row>
    <row r="27" spans="4:7" ht="14" customHeight="1">
      <c r="D27" s="143"/>
      <c r="E27" s="28">
        <v>5</v>
      </c>
      <c r="F27" s="49" t="s">
        <v>126</v>
      </c>
    </row>
    <row r="28" spans="4:7" ht="14" customHeight="1" thickBot="1">
      <c r="D28" s="146"/>
      <c r="E28" s="39">
        <v>6</v>
      </c>
      <c r="F28" s="69" t="s">
        <v>128</v>
      </c>
      <c r="G28" s="20" t="s">
        <v>18</v>
      </c>
    </row>
    <row r="29" spans="4:7" ht="14" customHeight="1">
      <c r="D29" s="145">
        <v>4</v>
      </c>
      <c r="E29" s="62">
        <v>1</v>
      </c>
      <c r="F29" s="70" t="s">
        <v>144</v>
      </c>
      <c r="G29" s="20" t="s">
        <v>18</v>
      </c>
    </row>
    <row r="30" spans="4:7" ht="14" customHeight="1">
      <c r="D30" s="143"/>
      <c r="E30" s="44">
        <v>2</v>
      </c>
      <c r="F30" s="49" t="s">
        <v>142</v>
      </c>
    </row>
    <row r="31" spans="4:7" ht="14" customHeight="1">
      <c r="D31" s="143"/>
      <c r="E31" s="44">
        <v>3</v>
      </c>
      <c r="F31" s="49" t="s">
        <v>136</v>
      </c>
    </row>
    <row r="32" spans="4:7" ht="14" customHeight="1">
      <c r="D32" s="143"/>
      <c r="E32" s="44">
        <v>4</v>
      </c>
      <c r="F32" s="49" t="s">
        <v>140</v>
      </c>
    </row>
    <row r="33" spans="1:7" ht="14" customHeight="1">
      <c r="D33" s="143"/>
      <c r="E33" s="44">
        <v>5</v>
      </c>
      <c r="F33" s="49" t="s">
        <v>134</v>
      </c>
    </row>
    <row r="34" spans="1:7" ht="14" customHeight="1" thickBot="1">
      <c r="D34" s="144"/>
      <c r="E34" s="63">
        <v>6</v>
      </c>
      <c r="F34" s="71" t="s">
        <v>138</v>
      </c>
      <c r="G34" s="20" t="s">
        <v>18</v>
      </c>
    </row>
    <row r="35" spans="1:7" ht="14" customHeight="1">
      <c r="D35" s="145">
        <v>5</v>
      </c>
      <c r="E35" s="55">
        <v>1</v>
      </c>
      <c r="F35" s="70" t="s">
        <v>149</v>
      </c>
      <c r="G35" s="20" t="s">
        <v>18</v>
      </c>
    </row>
    <row r="36" spans="1:7" ht="14" customHeight="1">
      <c r="D36" s="143"/>
      <c r="E36" s="28">
        <v>2</v>
      </c>
      <c r="F36" s="49" t="s">
        <v>151</v>
      </c>
    </row>
    <row r="37" spans="1:7" ht="14" customHeight="1">
      <c r="D37" s="143"/>
      <c r="E37" s="28">
        <v>3</v>
      </c>
      <c r="F37" s="49" t="s">
        <v>153</v>
      </c>
    </row>
    <row r="38" spans="1:7" ht="14" customHeight="1">
      <c r="D38" s="143"/>
      <c r="E38" s="28">
        <v>4</v>
      </c>
      <c r="F38" s="49" t="s">
        <v>146</v>
      </c>
    </row>
    <row r="39" spans="1:7" ht="14" customHeight="1">
      <c r="D39" s="143"/>
      <c r="E39" s="28">
        <v>5</v>
      </c>
      <c r="F39" s="57" t="s">
        <v>147</v>
      </c>
    </row>
    <row r="40" spans="1:7" ht="14" customHeight="1" thickBot="1">
      <c r="D40" s="146"/>
      <c r="E40" s="39">
        <v>6</v>
      </c>
      <c r="F40" s="74" t="s">
        <v>159</v>
      </c>
      <c r="G40" s="66" t="s">
        <v>165</v>
      </c>
    </row>
    <row r="41" spans="1:7" ht="14" customHeight="1">
      <c r="D41" s="145">
        <v>6</v>
      </c>
      <c r="E41" s="55">
        <v>1</v>
      </c>
      <c r="F41" s="47" t="s">
        <v>163</v>
      </c>
    </row>
    <row r="42" spans="1:7" ht="14" customHeight="1">
      <c r="D42" s="143"/>
      <c r="E42" s="28">
        <v>2</v>
      </c>
      <c r="F42" s="49" t="s">
        <v>155</v>
      </c>
    </row>
    <row r="43" spans="1:7" ht="14" customHeight="1">
      <c r="D43" s="143"/>
      <c r="E43" s="28">
        <v>3</v>
      </c>
      <c r="F43" s="49" t="s">
        <v>157</v>
      </c>
    </row>
    <row r="44" spans="1:7" ht="14.25" customHeight="1" thickBot="1">
      <c r="A44" s="26"/>
      <c r="D44" s="144"/>
      <c r="E44" s="65">
        <v>4</v>
      </c>
      <c r="F44" s="50" t="s">
        <v>161</v>
      </c>
    </row>
    <row r="45" spans="1:7" ht="15">
      <c r="D45" s="45"/>
      <c r="E45" s="46"/>
      <c r="F45" s="73"/>
    </row>
    <row r="46" spans="1:7" ht="15" customHeight="1">
      <c r="D46" s="45"/>
      <c r="E46" s="73"/>
      <c r="F46" s="73"/>
    </row>
  </sheetData>
  <mergeCells count="6">
    <mergeCell ref="D41:D44"/>
    <mergeCell ref="D5:D16"/>
    <mergeCell ref="D17:D22"/>
    <mergeCell ref="D23:D28"/>
    <mergeCell ref="D29:D34"/>
    <mergeCell ref="D35:D40"/>
  </mergeCells>
  <phoneticPr fontId="3"/>
  <pageMargins left="0.31" right="0.31" top="0.75000000000000011" bottom="0.75000000000000011" header="0.31" footer="0.3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H30秋男２部</vt:lpstr>
      <vt:lpstr>H30秋男３部</vt:lpstr>
      <vt:lpstr>H30秋男４部</vt:lpstr>
      <vt:lpstr>H30秋男５部</vt:lpstr>
      <vt:lpstr>H30秋男６部</vt:lpstr>
      <vt:lpstr>H30秋男個人賞</vt:lpstr>
      <vt:lpstr>H30秋男入替前</vt:lpstr>
      <vt:lpstr>H30秋男入替戦 </vt:lpstr>
      <vt:lpstr>H30秋男入替後</vt:lpstr>
      <vt:lpstr>Sheet1</vt:lpstr>
      <vt:lpstr>H30秋男５部!Print_Area</vt:lpstr>
      <vt:lpstr>H30秋男６部!Print_Area</vt:lpstr>
    </vt:vector>
  </TitlesOfParts>
  <Company>大分大学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岡内 優明</dc:creator>
  <cp:lastModifiedBy>岡内優明</cp:lastModifiedBy>
  <cp:lastPrinted>2017-04-04T03:24:36Z</cp:lastPrinted>
  <dcterms:created xsi:type="dcterms:W3CDTF">2010-10-30T08:23:28Z</dcterms:created>
  <dcterms:modified xsi:type="dcterms:W3CDTF">2018-10-23T10:41:08Z</dcterms:modified>
</cp:coreProperties>
</file>